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48" windowWidth="19212" windowHeight="7080" activeTab="0"/>
  </bookViews>
  <sheets>
    <sheet name="107電費" sheetId="1" r:id="rId1"/>
    <sheet name="107電錶" sheetId="2" r:id="rId2"/>
    <sheet name="107天然氣" sheetId="3" r:id="rId3"/>
    <sheet name="107水費" sheetId="4" r:id="rId4"/>
  </sheets>
  <definedNames/>
  <calcPr fullCalcOnLoad="1"/>
</workbook>
</file>

<file path=xl/sharedStrings.xml><?xml version="1.0" encoding="utf-8"?>
<sst xmlns="http://schemas.openxmlformats.org/spreadsheetml/2006/main" count="557" uniqueCount="374">
  <si>
    <r>
      <t>電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費</t>
    </r>
  </si>
  <si>
    <r>
      <t>表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>號</t>
    </r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</si>
  <si>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</si>
  <si>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</si>
  <si>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</si>
  <si>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</si>
  <si>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</si>
  <si>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</si>
  <si>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</si>
  <si>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</si>
  <si>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</si>
  <si>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</si>
  <si>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</si>
  <si>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</si>
  <si>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07-89-0451-11-2</t>
  </si>
  <si>
    <t>詠絮樓A棟</t>
  </si>
  <si>
    <t>07-88-0075-11-5</t>
  </si>
  <si>
    <t>迎曦樓</t>
  </si>
  <si>
    <t>合計</t>
  </si>
  <si>
    <t>上列項目為高壓用電；下列項目一般用電</t>
  </si>
  <si>
    <t>詠絮樓B棟(綜)</t>
  </si>
  <si>
    <t>07-88-0073-11-3</t>
  </si>
  <si>
    <r>
      <t>校長宿舍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表</t>
    </r>
    <r>
      <rPr>
        <sz val="11"/>
        <rFont val="Times New Roman"/>
        <family val="1"/>
      </rPr>
      <t>)</t>
    </r>
  </si>
  <si>
    <t>07-89-0568-10-1</t>
  </si>
  <si>
    <r>
      <t>宿舍公用電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表</t>
    </r>
    <r>
      <rPr>
        <sz val="11"/>
        <rFont val="Times New Roman"/>
        <family val="1"/>
      </rPr>
      <t>)</t>
    </r>
  </si>
  <si>
    <t>07-89-1381-00-6</t>
  </si>
  <si>
    <r>
      <t>國際會館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表</t>
    </r>
    <r>
      <rPr>
        <sz val="11"/>
        <rFont val="Times New Roman"/>
        <family val="1"/>
      </rPr>
      <t>)</t>
    </r>
  </si>
  <si>
    <t>07-86-0461-10-0</t>
  </si>
  <si>
    <t>07-89-0461-10-3</t>
  </si>
  <si>
    <t>07-02-0471-00-9</t>
  </si>
  <si>
    <t>07-02-0461-00-7</t>
  </si>
  <si>
    <t>07-02-0465-00-1</t>
  </si>
  <si>
    <t>07-02-0462-00-8</t>
  </si>
  <si>
    <t>07-02-0466-00-2</t>
  </si>
  <si>
    <t>07-02-0467-00-3</t>
  </si>
  <si>
    <t>07-02-0468-00-4</t>
  </si>
  <si>
    <t>07-02-0469-00-5</t>
  </si>
  <si>
    <t>07-02-0470-00-8</t>
  </si>
  <si>
    <t>學人會館                           100.03始設置</t>
  </si>
  <si>
    <t>07-86-0879-01-3</t>
  </si>
  <si>
    <t>07-86-0879-50-3</t>
  </si>
  <si>
    <t>07-86-0879-20-6</t>
  </si>
  <si>
    <t>07-86-0879-10-4</t>
  </si>
  <si>
    <t>07-86-0879-56-9</t>
  </si>
  <si>
    <t>07-86-0879-46-6</t>
  </si>
  <si>
    <t>07-86-0879-16-0</t>
  </si>
  <si>
    <t>07-86-0879-30-8</t>
  </si>
  <si>
    <t>07-86-0879-40-0</t>
  </si>
  <si>
    <t>07-88-4777-10-1</t>
  </si>
  <si>
    <t>07-88-4775-10-9</t>
  </si>
  <si>
    <t>07-86-0461-16-6</t>
  </si>
  <si>
    <t>合          計</t>
  </si>
  <si>
    <t>07-02-0471-20-3</t>
  </si>
  <si>
    <t>07-02-0458-00-2</t>
  </si>
  <si>
    <t>07-02-0456-00-0</t>
  </si>
  <si>
    <t>向上樓</t>
  </si>
  <si>
    <t>07-86-0879-36-4</t>
  </si>
  <si>
    <t>文創中心辦公室(1F)</t>
  </si>
  <si>
    <t>育成中心辦公室(2F)</t>
  </si>
  <si>
    <t>育成中心支付</t>
  </si>
  <si>
    <t>07-86-0879-26-2</t>
  </si>
  <si>
    <t>郭政中老師工作室</t>
  </si>
  <si>
    <t>教學大樓</t>
  </si>
  <si>
    <t>林之助紀念館</t>
  </si>
  <si>
    <t>07-02-0445-00-6</t>
  </si>
  <si>
    <t>本校總表</t>
  </si>
  <si>
    <t>營繕組施工廠商支付(自101.11.23已過戶)</t>
  </si>
  <si>
    <t>07-88-0071-11-1</t>
  </si>
  <si>
    <t>07-02-0463-00-9</t>
  </si>
  <si>
    <t>帳單直接寄廠商(育成中心轉交)</t>
  </si>
  <si>
    <t>本校區操場簡易教室</t>
  </si>
  <si>
    <r>
      <t>英才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簡易教室等</t>
    </r>
    <r>
      <rPr>
        <sz val="10"/>
        <rFont val="Times New Roman"/>
        <family val="1"/>
      </rPr>
      <t>)(</t>
    </r>
    <r>
      <rPr>
        <sz val="10"/>
        <rFont val="新細明體"/>
        <family val="1"/>
      </rPr>
      <t>表</t>
    </r>
    <r>
      <rPr>
        <sz val="10"/>
        <rFont val="Times New Roman"/>
        <family val="1"/>
      </rPr>
      <t>)</t>
    </r>
  </si>
  <si>
    <t xml:space="preserve">105T400-2招待所經營計畫：1350-1管總-水電費(B)(外)
</t>
  </si>
  <si>
    <t>105T300-3學生宿舍：5330雜項-水電費(B)(外)</t>
  </si>
  <si>
    <t>105T400總務處：2313教研-電費(外)</t>
  </si>
  <si>
    <t>D1057100推廣班管理費-學校統籌(支水電)：300-1業務費-水電費</t>
  </si>
  <si>
    <t>台中市民生路140號</t>
  </si>
  <si>
    <t>台中市五權路49號地下1樓至地上10樓</t>
  </si>
  <si>
    <t>台中市五權路59號1樓至10樓地下室</t>
  </si>
  <si>
    <t>台中市五權路57巷1號地下1樓至地上4樓</t>
  </si>
  <si>
    <t>台中市民生路132號1.2樓</t>
  </si>
  <si>
    <t>台中市民生路140號之11</t>
  </si>
  <si>
    <t>台中市西區後龍子段169-1等7筆地號簡易教室</t>
  </si>
  <si>
    <t>台中市西區向上路1段6號1至5樓及地下室</t>
  </si>
  <si>
    <t>台中市西區大華街17號1.2樓</t>
  </si>
  <si>
    <t>台中市西區大華街13號</t>
  </si>
  <si>
    <t>台中市向上路1段4號1至5樓及地下室</t>
  </si>
  <si>
    <t>台中市西區模範街2巷20號5樓</t>
  </si>
  <si>
    <t>台中市西區模範街2巷20號2樓</t>
  </si>
  <si>
    <t>台中市西區模範街2巷18號及20號公設</t>
  </si>
  <si>
    <t>台中市西區模範街2巷20號1樓</t>
  </si>
  <si>
    <t>台中市西區模範街2巷18號5樓</t>
  </si>
  <si>
    <t>台中市西區模範街2巷18號3樓</t>
  </si>
  <si>
    <t>台中市西區模範街2巷18號4樓</t>
  </si>
  <si>
    <t>台中市西區模範街2巷18號1樓</t>
  </si>
  <si>
    <t>台中市西區模範街2巷18號2樓</t>
  </si>
  <si>
    <t>台中市西區模範街2巷20號3樓</t>
  </si>
  <si>
    <t>台中市西區模範街2巷20號4樓</t>
  </si>
  <si>
    <t>台中市西區柳川西路2段158.162號</t>
  </si>
  <si>
    <t>用電地址</t>
  </si>
  <si>
    <t>經費來源</t>
  </si>
  <si>
    <t>校園美感辦公室(顏名宏老師)</t>
  </si>
  <si>
    <t>校園美感辦公室(顏名宏老師)</t>
  </si>
  <si>
    <t>07-89-1377-10-2</t>
  </si>
  <si>
    <t>07-89-1379-10-4</t>
  </si>
  <si>
    <t>編號</t>
  </si>
  <si>
    <t>電錶-01</t>
  </si>
  <si>
    <t>電錶-02</t>
  </si>
  <si>
    <t>電錶-03</t>
  </si>
  <si>
    <t>電錶-04</t>
  </si>
  <si>
    <t>電錶-05</t>
  </si>
  <si>
    <t>電錶-06</t>
  </si>
  <si>
    <t>電錶-07</t>
  </si>
  <si>
    <t>電錶-08</t>
  </si>
  <si>
    <t>電錶-09</t>
  </si>
  <si>
    <t>電錶-10</t>
  </si>
  <si>
    <t>電錶-11</t>
  </si>
  <si>
    <t>電錶-12</t>
  </si>
  <si>
    <t>電錶-13</t>
  </si>
  <si>
    <t>電錶-14</t>
  </si>
  <si>
    <t>電錶-15</t>
  </si>
  <si>
    <t>電錶-16</t>
  </si>
  <si>
    <t>電錶-17</t>
  </si>
  <si>
    <t>電錶-18</t>
  </si>
  <si>
    <t>電錶-19</t>
  </si>
  <si>
    <t>電錶-20</t>
  </si>
  <si>
    <t>電錶-21</t>
  </si>
  <si>
    <t>電錶-22</t>
  </si>
  <si>
    <t>電錶-23</t>
  </si>
  <si>
    <t>電錶-24</t>
  </si>
  <si>
    <t>電錶-25</t>
  </si>
  <si>
    <t>電錶-26</t>
  </si>
  <si>
    <t>電錶-27</t>
  </si>
  <si>
    <t>電錶-28</t>
  </si>
  <si>
    <t>電錶-29</t>
  </si>
  <si>
    <t>電錶-30</t>
  </si>
  <si>
    <t>電錶-31</t>
  </si>
  <si>
    <t>電錶-32</t>
  </si>
  <si>
    <t>電錶-33</t>
  </si>
  <si>
    <t>電錶-34</t>
  </si>
  <si>
    <t>電錶-35</t>
  </si>
  <si>
    <t>電錶-36</t>
  </si>
  <si>
    <t>電錶-37</t>
  </si>
  <si>
    <t>電錶-38</t>
  </si>
  <si>
    <t>電錶-39</t>
  </si>
  <si>
    <r>
      <t>英才校區網球場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表</t>
    </r>
    <r>
      <rPr>
        <sz val="10"/>
        <rFont val="Times New Roman"/>
        <family val="1"/>
      </rPr>
      <t>)</t>
    </r>
  </si>
  <si>
    <t>文創系專業教室用(教研電費支付)</t>
  </si>
  <si>
    <t>文創系專業教室用(教研電費支付)</t>
  </si>
  <si>
    <t>105.12月開始帳單給燕瑩#3389</t>
  </si>
  <si>
    <t>105.12月開始給孟君#3438</t>
  </si>
  <si>
    <t>105.9月開始給旻樺#1021</t>
  </si>
  <si>
    <t>台中市中華路一段2號1樓</t>
  </si>
  <si>
    <t>台中市中華路一段4之3號</t>
  </si>
  <si>
    <t>台中市民生路140之7之8號</t>
  </si>
  <si>
    <t>台中市民生路140之9之10號</t>
  </si>
  <si>
    <t xml:space="preserve">105T400總務處：2313教研-電費(外); </t>
  </si>
  <si>
    <t>帳單給孟君(我們只KEY IN數字，帳單給他們自己繳納)</t>
  </si>
  <si>
    <t>帳單給旻樺#1021.1022(我們只KEY IN數字，帳單給他們自己繳納)</t>
  </si>
  <si>
    <t>帳單給國研雅棻#3682(我們只KEY IN數字，帳單給他們自己繳納)</t>
  </si>
  <si>
    <t>帳單給燕瑩#3389(我們只KEY IN數字，帳單給他們自己繳納)</t>
  </si>
  <si>
    <r>
      <t xml:space="preserve">婷逸給請購單編號，我們印出跑請購流程
</t>
    </r>
    <r>
      <rPr>
        <sz val="10"/>
        <color indexed="10"/>
        <rFont val="新細明體"/>
        <family val="1"/>
      </rPr>
      <t>E1016009-1林之助膠彩畫紀念館-營運費用：300業務費</t>
    </r>
  </si>
  <si>
    <t xml:space="preserve">105T400總務處：2313教研-電費(外)
</t>
  </si>
  <si>
    <t>不含自行繳費</t>
  </si>
  <si>
    <t>含自行繳費</t>
  </si>
  <si>
    <t>帳單給孟君#3438(我們只KEY IN數字，帳單給他們自己繳納)</t>
  </si>
  <si>
    <t>帳單列印與查詢</t>
  </si>
  <si>
    <t>費用</t>
  </si>
  <si>
    <t>用戶號碼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</si>
  <si>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</si>
  <si>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</si>
  <si>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</si>
  <si>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</si>
  <si>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</si>
  <si>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</si>
  <si>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</si>
  <si>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</si>
  <si>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</si>
  <si>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</si>
  <si>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</si>
  <si>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</si>
  <si>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</si>
  <si>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http://www.scgas.com.tw/service_gass.asp</t>
  </si>
  <si>
    <t>莊敬苑</t>
  </si>
  <si>
    <t>077836</t>
  </si>
  <si>
    <t>迎曦樓</t>
  </si>
  <si>
    <t>149907</t>
  </si>
  <si>
    <t>尚餘</t>
  </si>
  <si>
    <t>詠絮樓A棟</t>
  </si>
  <si>
    <t>290196</t>
  </si>
  <si>
    <t>詠絮樓B棟</t>
  </si>
  <si>
    <t>277647</t>
  </si>
  <si>
    <t>校長宿舍</t>
  </si>
  <si>
    <t>074369</t>
  </si>
  <si>
    <t>學生宿舍區</t>
  </si>
  <si>
    <t>小計</t>
  </si>
  <si>
    <t>校長宿舍區</t>
  </si>
  <si>
    <t>合計</t>
  </si>
  <si>
    <t>本年度天然氣費合計</t>
  </si>
  <si>
    <t>元</t>
  </si>
  <si>
    <t>本年度天然氣度合計</t>
  </si>
  <si>
    <t>度</t>
  </si>
  <si>
    <t>度數</t>
  </si>
  <si>
    <t>表         號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</si>
  <si>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</si>
  <si>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</si>
  <si>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</si>
  <si>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</si>
  <si>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</si>
  <si>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</si>
  <si>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</si>
  <si>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</si>
  <si>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</si>
  <si>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</si>
  <si>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</si>
  <si>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</si>
  <si>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</si>
  <si>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莊敬苑</t>
  </si>
  <si>
    <t>077836</t>
  </si>
  <si>
    <t>迎曦樓</t>
  </si>
  <si>
    <t>詠絮樓A棟</t>
  </si>
  <si>
    <t>詠絮樓B棟</t>
  </si>
  <si>
    <t>校長宿舍</t>
  </si>
  <si>
    <t>074369</t>
  </si>
  <si>
    <t>小計</t>
  </si>
  <si>
    <t>ps.表號149908是宿舍餐廳的(餐廳租借自付)</t>
  </si>
  <si>
    <t>請將收據整批統一郵寄地址:403台中市西區民生路140號  總務處事務組收</t>
  </si>
  <si>
    <t>科學館</t>
  </si>
  <si>
    <t>082112</t>
  </si>
  <si>
    <t>已於103.2拆表</t>
  </si>
  <si>
    <t>編號</t>
  </si>
  <si>
    <t>自來水電表位置</t>
  </si>
  <si>
    <t>表　　號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</si>
  <si>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</si>
  <si>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</si>
  <si>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</si>
  <si>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</si>
  <si>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</si>
  <si>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</si>
  <si>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</si>
  <si>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</si>
  <si>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</si>
  <si>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</si>
  <si>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</si>
  <si>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</si>
  <si>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求真樓(含圖書館)</t>
  </si>
  <si>
    <t>41-11070800-0</t>
  </si>
  <si>
    <t>本校區</t>
  </si>
  <si>
    <t>游泳池</t>
  </si>
  <si>
    <t>41-11070900-4</t>
  </si>
  <si>
    <t>行政樓、數教樓、環境樓、莊B</t>
  </si>
  <si>
    <t>41-11070911-4</t>
  </si>
  <si>
    <t>音樂系(含游泳池部分用水)</t>
  </si>
  <si>
    <t>41-11070912-K</t>
  </si>
  <si>
    <t>美術樓</t>
  </si>
  <si>
    <t>41-11067040-7</t>
  </si>
  <si>
    <t>校長宿舍</t>
  </si>
  <si>
    <t>41-11070700-7</t>
  </si>
  <si>
    <t xml:space="preserve">校區簡易教室 (本校區)     </t>
  </si>
  <si>
    <t>41-11070936-0</t>
  </si>
  <si>
    <t>文創中心(98.10完工)</t>
  </si>
  <si>
    <t>41-11062700-0</t>
  </si>
  <si>
    <t>中華路1段4-7號(舊宿舍)</t>
  </si>
  <si>
    <t>41-11061900-5</t>
  </si>
  <si>
    <t>二校區(新教學大樓)</t>
  </si>
  <si>
    <t>41-03860010-7</t>
  </si>
  <si>
    <t>迎曦樓</t>
  </si>
  <si>
    <t>41-03600920-1</t>
  </si>
  <si>
    <t>宿舍區</t>
  </si>
  <si>
    <t>詠絮樓A棟</t>
  </si>
  <si>
    <t>41-03604110-9</t>
  </si>
  <si>
    <t>詠絮樓B棟</t>
  </si>
  <si>
    <t>41-03604111-4</t>
  </si>
  <si>
    <t>莊敬院(2)(96.8新增)</t>
  </si>
  <si>
    <t>41-11067038-6</t>
  </si>
  <si>
    <t>向上樓(101.01)</t>
  </si>
  <si>
    <t>41-03040504-1</t>
  </si>
  <si>
    <t>國際會館(向上路一段4號)</t>
  </si>
  <si>
    <t>41-03040502-0</t>
  </si>
  <si>
    <t>招待所</t>
  </si>
  <si>
    <t>學人會館 (100.05新設)</t>
  </si>
  <si>
    <t>41-03072283-2</t>
  </si>
  <si>
    <t>41-03072282-7</t>
  </si>
  <si>
    <t>41-03072281-1</t>
  </si>
  <si>
    <t>41-03072284-8</t>
  </si>
  <si>
    <t>41-03072285-3</t>
  </si>
  <si>
    <t>41-03072286-9</t>
  </si>
  <si>
    <t>41-03072287-4</t>
  </si>
  <si>
    <t>41-03072290-0</t>
  </si>
  <si>
    <t>41-03072288-K</t>
  </si>
  <si>
    <t>41-03072289-5</t>
  </si>
  <si>
    <t>林之助歷史紀念館</t>
  </si>
  <si>
    <t>41-11-060000-K</t>
  </si>
  <si>
    <r>
      <t>校園美感-自行繳費</t>
    </r>
    <r>
      <rPr>
        <sz val="10"/>
        <rFont val="標楷體"/>
        <family val="4"/>
      </rPr>
      <t>(105.12新增帳單)</t>
    </r>
  </si>
  <si>
    <t>41-11-070920-3</t>
  </si>
  <si>
    <t>41-11-070922-4</t>
  </si>
  <si>
    <t>合      計</t>
  </si>
  <si>
    <t>編號</t>
  </si>
  <si>
    <t>自來水電表位置</t>
  </si>
  <si>
    <t>表　　號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</si>
  <si>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</si>
  <si>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</si>
  <si>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</si>
  <si>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</si>
  <si>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</si>
  <si>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</si>
  <si>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</si>
  <si>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</si>
  <si>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</si>
  <si>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</si>
  <si>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</si>
  <si>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</si>
  <si>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求真樓(含圖書館)</t>
  </si>
  <si>
    <t>41-11070800-0</t>
  </si>
  <si>
    <t>游泳池</t>
  </si>
  <si>
    <t>41-11070900-4</t>
  </si>
  <si>
    <t>行政樓、數教樓、環境樓、莊B</t>
  </si>
  <si>
    <t>41-11070911-4</t>
  </si>
  <si>
    <t>音樂系(含游泳池部分用水)</t>
  </si>
  <si>
    <t>41-11070912-K</t>
  </si>
  <si>
    <t>美術樓</t>
  </si>
  <si>
    <t>41-11067040-7</t>
  </si>
  <si>
    <t>校長宿舍</t>
  </si>
  <si>
    <t>41-11070700-7</t>
  </si>
  <si>
    <t xml:space="preserve">校區簡易教室 (本校區)     </t>
  </si>
  <si>
    <t>41-11070936-0</t>
  </si>
  <si>
    <t>文創中心(98.10完工)</t>
  </si>
  <si>
    <t>41-11062700-0</t>
  </si>
  <si>
    <t>中華路1段4-7號(舊宿舍)</t>
  </si>
  <si>
    <t>41-11061900-5</t>
  </si>
  <si>
    <t>二校區(新教學大樓)</t>
  </si>
  <si>
    <t>41-03860010-7</t>
  </si>
  <si>
    <t>迎曦樓</t>
  </si>
  <si>
    <t>41-03600920-1</t>
  </si>
  <si>
    <t>詠絮樓A棟</t>
  </si>
  <si>
    <t>41-03604110-9</t>
  </si>
  <si>
    <t>詠絮樓B棟</t>
  </si>
  <si>
    <t>41-03604111-4</t>
  </si>
  <si>
    <t>向上樓(101.01)</t>
  </si>
  <si>
    <t>41-03040504-1</t>
  </si>
  <si>
    <t>學人會館 (100.05新設)</t>
  </si>
  <si>
    <t>41-03072283-2</t>
  </si>
  <si>
    <t>41-03072282-7</t>
  </si>
  <si>
    <t>41-03072281-1</t>
  </si>
  <si>
    <t>41-03072284-8</t>
  </si>
  <si>
    <t>41-03072285-3</t>
  </si>
  <si>
    <t>41-03072286-9</t>
  </si>
  <si>
    <t>41-03072287-4</t>
  </si>
  <si>
    <t>41-03072290-0</t>
  </si>
  <si>
    <t>41-03072288-K</t>
  </si>
  <si>
    <t>41-03072289-5</t>
  </si>
  <si>
    <t>41-11-060000-K</t>
  </si>
  <si>
    <t>校園美感-自行繳費</t>
  </si>
  <si>
    <t>41-11-070920-3</t>
  </si>
  <si>
    <t>41-11-070922-4</t>
  </si>
  <si>
    <t>合      計</t>
  </si>
  <si>
    <t>校長宿舍區</t>
  </si>
  <si>
    <t>小計</t>
  </si>
  <si>
    <t>106年核定經費</t>
  </si>
  <si>
    <t>07-89-2178-10-3</t>
  </si>
  <si>
    <t>電錶-40</t>
  </si>
  <si>
    <t>電錶-41</t>
  </si>
  <si>
    <t>07-89-2178-20-5</t>
  </si>
  <si>
    <t>林之助紀念館</t>
  </si>
  <si>
    <t>自行繳費</t>
  </si>
  <si>
    <t>國立臺中教育大學107年度天然氣費用一覽表</t>
  </si>
  <si>
    <t>國立臺中教育大學107年度天然氣使用度數一覽表</t>
  </si>
  <si>
    <t>　　　　　　　　　　　　國立臺中教育大學107年度電費費用一覽表</t>
  </si>
  <si>
    <t>　　　　　　　　　　　　國立臺中教育大學107年度電費度數一覽表</t>
  </si>
  <si>
    <t>107T400總務處2312教研-水費(外)</t>
  </si>
  <si>
    <t>107T300-3學生宿舍5330-2雜項-天然氣(B)外</t>
  </si>
  <si>
    <t>國立臺中教育大學107年度自來水費用一覽表</t>
  </si>
  <si>
    <t>國立臺中教育大學107年度自來水度數一覽表</t>
  </si>
  <si>
    <t>校友會捐贈
新增-106.11.14</t>
  </si>
  <si>
    <t>電錶-27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</si>
</sst>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#,##0;[Red]#,##0"/>
    <numFmt numFmtId="180" formatCode="0_ "/>
    <numFmt numFmtId="181" formatCode="m&quot;月&quot;d&quot;日&quot;"/>
    <numFmt numFmtId="182" formatCode="0.00_);[Red]\(0.00\)"/>
    <numFmt numFmtId="183" formatCode="0_);[Red]\(0\)"/>
    <numFmt numFmtId="184" formatCode="0.0_);[Red]\(0.0\)"/>
    <numFmt numFmtId="185" formatCode="&quot;$&quot;#,##0"/>
    <numFmt numFmtId="186" formatCode="[$-404]AM/PM\ hh:mm:ss"/>
    <numFmt numFmtId="187" formatCode="&quot;$&quot;#,##0.00_);[Red]\(&quot;$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</numFmts>
  <fonts count="77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sz val="11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color indexed="10"/>
      <name val="新細明體"/>
      <family val="1"/>
    </font>
    <font>
      <sz val="10"/>
      <name val="標楷體"/>
      <family val="4"/>
    </font>
    <font>
      <b/>
      <sz val="12"/>
      <name val="新細明體"/>
      <family val="1"/>
    </font>
    <font>
      <sz val="12"/>
      <color indexed="10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u val="single"/>
      <sz val="14"/>
      <color indexed="12"/>
      <name val="新細明體"/>
      <family val="1"/>
    </font>
    <font>
      <sz val="12"/>
      <name val="標楷體"/>
      <family val="4"/>
    </font>
    <font>
      <b/>
      <sz val="22"/>
      <name val="華康行楷體W5"/>
      <family val="1"/>
    </font>
    <font>
      <sz val="22"/>
      <name val="華康行楷體W5"/>
      <family val="1"/>
    </font>
    <font>
      <sz val="14"/>
      <name val="華康POP1體W5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40"/>
      <name val="標楷體"/>
      <family val="4"/>
    </font>
    <font>
      <sz val="10"/>
      <color indexed="36"/>
      <name val="新細明體"/>
      <family val="1"/>
    </font>
    <font>
      <sz val="12"/>
      <color indexed="36"/>
      <name val="新細明體"/>
      <family val="1"/>
    </font>
    <font>
      <sz val="10"/>
      <color indexed="50"/>
      <name val="標楷體"/>
      <family val="4"/>
    </font>
    <font>
      <sz val="10"/>
      <color indexed="36"/>
      <name val="標楷體"/>
      <family val="4"/>
    </font>
    <font>
      <b/>
      <sz val="14"/>
      <color indexed="10"/>
      <name val="新細明體"/>
      <family val="1"/>
    </font>
    <font>
      <sz val="16"/>
      <color indexed="10"/>
      <name val="新細明體"/>
      <family val="1"/>
    </font>
    <font>
      <sz val="10"/>
      <color indexed="10"/>
      <name val="標楷體"/>
      <family val="4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B0F0"/>
      <name val="標楷體"/>
      <family val="4"/>
    </font>
    <font>
      <sz val="10"/>
      <color rgb="FF7030A0"/>
      <name val="新細明體"/>
      <family val="1"/>
    </font>
    <font>
      <sz val="12"/>
      <color rgb="FF7030A0"/>
      <name val="新細明體"/>
      <family val="1"/>
    </font>
    <font>
      <sz val="12"/>
      <color rgb="FF00B050"/>
      <name val="新細明體"/>
      <family val="1"/>
    </font>
    <font>
      <sz val="10"/>
      <color rgb="FF92D050"/>
      <name val="標楷體"/>
      <family val="4"/>
    </font>
    <font>
      <sz val="10"/>
      <color rgb="FF7030A0"/>
      <name val="標楷體"/>
      <family val="4"/>
    </font>
    <font>
      <b/>
      <sz val="14"/>
      <color rgb="FFFF0000"/>
      <name val="新細明體"/>
      <family val="1"/>
    </font>
    <font>
      <sz val="11"/>
      <color rgb="FFFF0000"/>
      <name val="新細明體"/>
      <family val="1"/>
    </font>
    <font>
      <sz val="10"/>
      <color rgb="FFFF0000"/>
      <name val="新細明體"/>
      <family val="1"/>
    </font>
    <font>
      <sz val="16"/>
      <color rgb="FFFF0000"/>
      <name val="新細明體"/>
      <family val="1"/>
    </font>
    <font>
      <sz val="10"/>
      <color rgb="FFFF0000"/>
      <name val="標楷體"/>
      <family val="4"/>
    </font>
    <font>
      <sz val="14"/>
      <color rgb="FFFF0000"/>
      <name val="標楷體"/>
      <family val="4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18" borderId="0" applyNumberFormat="0" applyBorder="0" applyAlignment="0" applyProtection="0"/>
    <xf numFmtId="0" fontId="54" fillId="0" borderId="1" applyNumberFormat="0" applyFill="0" applyAlignment="0" applyProtection="0"/>
    <xf numFmtId="0" fontId="55" fillId="19" borderId="0" applyNumberFormat="0" applyBorder="0" applyAlignment="0" applyProtection="0"/>
    <xf numFmtId="9" fontId="0" fillId="0" borderId="0" applyFon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1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59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0" fillId="27" borderId="2" applyNumberFormat="0" applyAlignment="0" applyProtection="0"/>
    <xf numFmtId="0" fontId="61" fillId="20" borderId="8" applyNumberFormat="0" applyAlignment="0" applyProtection="0"/>
    <xf numFmtId="0" fontId="62" fillId="28" borderId="9" applyNumberFormat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177" fontId="6" fillId="0" borderId="10" xfId="34" applyNumberFormat="1" applyFont="1" applyBorder="1" applyAlignment="1">
      <alignment horizontal="center" vertical="center"/>
    </xf>
    <xf numFmtId="177" fontId="6" fillId="0" borderId="10" xfId="34" applyNumberFormat="1" applyFont="1" applyBorder="1" applyAlignment="1">
      <alignment vertical="center"/>
    </xf>
    <xf numFmtId="177" fontId="6" fillId="0" borderId="10" xfId="34" applyNumberFormat="1" applyFont="1" applyFill="1" applyBorder="1" applyAlignment="1">
      <alignment vertical="center"/>
    </xf>
    <xf numFmtId="176" fontId="6" fillId="0" borderId="10" xfId="34" applyNumberFormat="1" applyFont="1" applyFill="1" applyBorder="1" applyAlignment="1">
      <alignment horizontal="center" vertical="center"/>
    </xf>
    <xf numFmtId="177" fontId="10" fillId="0" borderId="10" xfId="34" applyNumberFormat="1" applyFont="1" applyFill="1" applyBorder="1" applyAlignment="1">
      <alignment horizontal="center" vertical="center"/>
    </xf>
    <xf numFmtId="176" fontId="10" fillId="0" borderId="10" xfId="34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65" fillId="0" borderId="10" xfId="0" applyFont="1" applyBorder="1" applyAlignment="1">
      <alignment wrapText="1"/>
    </xf>
    <xf numFmtId="0" fontId="66" fillId="30" borderId="10" xfId="0" applyFont="1" applyFill="1" applyBorder="1" applyAlignment="1">
      <alignment horizontal="center" vertical="center" wrapText="1"/>
    </xf>
    <xf numFmtId="177" fontId="11" fillId="0" borderId="10" xfId="34" applyNumberFormat="1" applyFont="1" applyFill="1" applyBorder="1" applyAlignment="1">
      <alignment horizontal="left" vertical="center" wrapText="1"/>
    </xf>
    <xf numFmtId="176" fontId="11" fillId="0" borderId="10" xfId="34" applyNumberFormat="1" applyFont="1" applyFill="1" applyBorder="1" applyAlignment="1">
      <alignment horizontal="left" vertical="center" wrapText="1"/>
    </xf>
    <xf numFmtId="177" fontId="6" fillId="0" borderId="10" xfId="34" applyNumberFormat="1" applyFont="1" applyFill="1" applyBorder="1" applyAlignment="1">
      <alignment horizontal="center" vertical="center"/>
    </xf>
    <xf numFmtId="177" fontId="11" fillId="0" borderId="11" xfId="34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7" fontId="11" fillId="0" borderId="12" xfId="34" applyNumberFormat="1" applyFont="1" applyFill="1" applyBorder="1" applyAlignment="1">
      <alignment horizontal="left" vertical="center" wrapText="1"/>
    </xf>
    <xf numFmtId="176" fontId="11" fillId="0" borderId="13" xfId="34" applyNumberFormat="1" applyFont="1" applyFill="1" applyBorder="1" applyAlignment="1">
      <alignment horizontal="left" vertical="center" wrapText="1"/>
    </xf>
    <xf numFmtId="176" fontId="11" fillId="0" borderId="11" xfId="34" applyNumberFormat="1" applyFont="1" applyFill="1" applyBorder="1" applyAlignment="1">
      <alignment horizontal="left" vertical="center" wrapText="1"/>
    </xf>
    <xf numFmtId="176" fontId="11" fillId="0" borderId="12" xfId="34" applyNumberFormat="1" applyFont="1" applyFill="1" applyBorder="1" applyAlignment="1">
      <alignment horizontal="left" vertical="center" wrapText="1"/>
    </xf>
    <xf numFmtId="176" fontId="11" fillId="0" borderId="14" xfId="34" applyNumberFormat="1" applyFont="1" applyFill="1" applyBorder="1" applyAlignment="1">
      <alignment horizontal="left" vertical="center" wrapText="1"/>
    </xf>
    <xf numFmtId="177" fontId="11" fillId="0" borderId="10" xfId="34" applyNumberFormat="1" applyFont="1" applyFill="1" applyBorder="1" applyAlignment="1">
      <alignment horizontal="left" vertical="top" wrapText="1"/>
    </xf>
    <xf numFmtId="176" fontId="11" fillId="0" borderId="10" xfId="34" applyNumberFormat="1" applyFont="1" applyFill="1" applyBorder="1" applyAlignment="1">
      <alignment horizontal="left" vertical="top" wrapText="1"/>
    </xf>
    <xf numFmtId="177" fontId="6" fillId="0" borderId="10" xfId="34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177" fontId="10" fillId="0" borderId="10" xfId="34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177" fontId="0" fillId="0" borderId="10" xfId="34" applyNumberFormat="1" applyFont="1" applyBorder="1" applyAlignment="1">
      <alignment vertical="center"/>
    </xf>
    <xf numFmtId="177" fontId="0" fillId="20" borderId="10" xfId="34" applyNumberFormat="1" applyFont="1" applyFill="1" applyBorder="1" applyAlignment="1">
      <alignment horizontal="center"/>
    </xf>
    <xf numFmtId="177" fontId="0" fillId="0" borderId="10" xfId="34" applyNumberFormat="1" applyFont="1" applyFill="1" applyBorder="1" applyAlignment="1">
      <alignment horizontal="right" vertical="center"/>
    </xf>
    <xf numFmtId="177" fontId="0" fillId="0" borderId="10" xfId="34" applyNumberFormat="1" applyFont="1" applyFill="1" applyBorder="1" applyAlignment="1">
      <alignment vertical="center"/>
    </xf>
    <xf numFmtId="177" fontId="0" fillId="0" borderId="10" xfId="34" applyNumberFormat="1" applyFont="1" applyFill="1" applyBorder="1" applyAlignment="1">
      <alignment horizontal="right"/>
    </xf>
    <xf numFmtId="177" fontId="0" fillId="20" borderId="10" xfId="34" applyNumberFormat="1" applyFont="1" applyFill="1" applyBorder="1" applyAlignment="1">
      <alignment vertical="center"/>
    </xf>
    <xf numFmtId="0" fontId="0" fillId="20" borderId="10" xfId="0" applyFont="1" applyFill="1" applyBorder="1" applyAlignment="1">
      <alignment/>
    </xf>
    <xf numFmtId="177" fontId="18" fillId="20" borderId="10" xfId="34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 readingOrder="1"/>
    </xf>
    <xf numFmtId="0" fontId="8" fillId="0" borderId="10" xfId="0" applyFont="1" applyFill="1" applyBorder="1" applyAlignment="1">
      <alignment horizontal="right" vertical="center"/>
    </xf>
    <xf numFmtId="177" fontId="0" fillId="0" borderId="10" xfId="34" applyNumberFormat="1" applyFont="1" applyFill="1" applyBorder="1" applyAlignment="1">
      <alignment vertical="top" wrapText="1"/>
    </xf>
    <xf numFmtId="0" fontId="0" fillId="0" borderId="10" xfId="34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/>
    </xf>
    <xf numFmtId="0" fontId="67" fillId="20" borderId="10" xfId="0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6" fillId="31" borderId="10" xfId="34" applyNumberFormat="1" applyFont="1" applyFill="1" applyBorder="1" applyAlignment="1">
      <alignment vertical="center"/>
    </xf>
    <xf numFmtId="177" fontId="0" fillId="31" borderId="10" xfId="34" applyNumberFormat="1" applyFont="1" applyFill="1" applyBorder="1" applyAlignment="1">
      <alignment vertical="center"/>
    </xf>
    <xf numFmtId="177" fontId="6" fillId="31" borderId="10" xfId="34" applyNumberFormat="1" applyFont="1" applyFill="1" applyBorder="1" applyAlignment="1">
      <alignment horizontal="center" vertical="center"/>
    </xf>
    <xf numFmtId="177" fontId="10" fillId="31" borderId="10" xfId="34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177" fontId="0" fillId="32" borderId="10" xfId="34" applyNumberFormat="1" applyFont="1" applyFill="1" applyBorder="1" applyAlignment="1">
      <alignment vertical="center"/>
    </xf>
    <xf numFmtId="177" fontId="10" fillId="0" borderId="10" xfId="34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77" fontId="6" fillId="33" borderId="10" xfId="34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wrapText="1"/>
    </xf>
    <xf numFmtId="177" fontId="6" fillId="32" borderId="10" xfId="34" applyNumberFormat="1" applyFont="1" applyFill="1" applyBorder="1" applyAlignment="1">
      <alignment vertical="center"/>
    </xf>
    <xf numFmtId="177" fontId="6" fillId="32" borderId="10" xfId="34" applyNumberFormat="1" applyFont="1" applyFill="1" applyBorder="1" applyAlignment="1">
      <alignment horizontal="center" vertical="center"/>
    </xf>
    <xf numFmtId="177" fontId="6" fillId="32" borderId="10" xfId="34" applyNumberFormat="1" applyFont="1" applyFill="1" applyBorder="1" applyAlignment="1">
      <alignment vertical="center" wrapText="1"/>
    </xf>
    <xf numFmtId="177" fontId="10" fillId="32" borderId="10" xfId="34" applyNumberFormat="1" applyFont="1" applyFill="1" applyBorder="1" applyAlignment="1">
      <alignment vertical="center" wrapText="1"/>
    </xf>
    <xf numFmtId="176" fontId="6" fillId="32" borderId="10" xfId="34" applyNumberFormat="1" applyFont="1" applyFill="1" applyBorder="1" applyAlignment="1">
      <alignment horizontal="center" vertical="center"/>
    </xf>
    <xf numFmtId="176" fontId="10" fillId="32" borderId="10" xfId="34" applyNumberFormat="1" applyFont="1" applyFill="1" applyBorder="1" applyAlignment="1">
      <alignment horizontal="center" vertical="center"/>
    </xf>
    <xf numFmtId="176" fontId="10" fillId="32" borderId="12" xfId="34" applyNumberFormat="1" applyFont="1" applyFill="1" applyBorder="1" applyAlignment="1">
      <alignment horizontal="center" vertical="center"/>
    </xf>
    <xf numFmtId="177" fontId="10" fillId="32" borderId="12" xfId="34" applyNumberFormat="1" applyFont="1" applyFill="1" applyBorder="1" applyAlignment="1">
      <alignment horizontal="center" vertical="center"/>
    </xf>
    <xf numFmtId="177" fontId="10" fillId="32" borderId="10" xfId="34" applyNumberFormat="1" applyFont="1" applyFill="1" applyBorder="1" applyAlignment="1">
      <alignment horizontal="center" vertical="center"/>
    </xf>
    <xf numFmtId="177" fontId="6" fillId="31" borderId="10" xfId="34" applyNumberFormat="1" applyFont="1" applyFill="1" applyBorder="1" applyAlignment="1">
      <alignment vertical="center" wrapText="1"/>
    </xf>
    <xf numFmtId="176" fontId="6" fillId="34" borderId="10" xfId="34" applyNumberFormat="1" applyFont="1" applyFill="1" applyBorder="1" applyAlignment="1">
      <alignment horizontal="center" vertical="center"/>
    </xf>
    <xf numFmtId="176" fontId="10" fillId="34" borderId="10" xfId="34" applyNumberFormat="1" applyFont="1" applyFill="1" applyBorder="1" applyAlignment="1">
      <alignment horizontal="center" vertical="center"/>
    </xf>
    <xf numFmtId="177" fontId="10" fillId="16" borderId="10" xfId="34" applyNumberFormat="1" applyFont="1" applyFill="1" applyBorder="1" applyAlignment="1">
      <alignment vertical="center" wrapText="1"/>
    </xf>
    <xf numFmtId="176" fontId="6" fillId="16" borderId="10" xfId="34" applyNumberFormat="1" applyFont="1" applyFill="1" applyBorder="1" applyAlignment="1">
      <alignment horizontal="center" vertical="center"/>
    </xf>
    <xf numFmtId="176" fontId="10" fillId="16" borderId="10" xfId="34" applyNumberFormat="1" applyFont="1" applyFill="1" applyBorder="1" applyAlignment="1">
      <alignment horizontal="center" vertical="center"/>
    </xf>
    <xf numFmtId="176" fontId="6" fillId="33" borderId="10" xfId="34" applyNumberFormat="1" applyFont="1" applyFill="1" applyBorder="1" applyAlignment="1">
      <alignment horizontal="center" vertical="center"/>
    </xf>
    <xf numFmtId="176" fontId="10" fillId="33" borderId="10" xfId="34" applyNumberFormat="1" applyFont="1" applyFill="1" applyBorder="1" applyAlignment="1">
      <alignment horizontal="center" vertical="center"/>
    </xf>
    <xf numFmtId="177" fontId="10" fillId="33" borderId="10" xfId="34" applyNumberFormat="1" applyFont="1" applyFill="1" applyBorder="1" applyAlignment="1">
      <alignment horizontal="center" vertical="center"/>
    </xf>
    <xf numFmtId="177" fontId="6" fillId="33" borderId="10" xfId="34" applyNumberFormat="1" applyFont="1" applyFill="1" applyBorder="1" applyAlignment="1">
      <alignment horizontal="left" vertical="center" wrapText="1"/>
    </xf>
    <xf numFmtId="177" fontId="6" fillId="35" borderId="12" xfId="34" applyNumberFormat="1" applyFont="1" applyFill="1" applyBorder="1" applyAlignment="1">
      <alignment horizontal="center" vertical="center" wrapText="1"/>
    </xf>
    <xf numFmtId="176" fontId="6" fillId="35" borderId="10" xfId="34" applyNumberFormat="1" applyFont="1" applyFill="1" applyBorder="1" applyAlignment="1">
      <alignment horizontal="center" vertical="center"/>
    </xf>
    <xf numFmtId="176" fontId="10" fillId="35" borderId="10" xfId="34" applyNumberFormat="1" applyFont="1" applyFill="1" applyBorder="1" applyAlignment="1">
      <alignment horizontal="center" vertical="center"/>
    </xf>
    <xf numFmtId="176" fontId="6" fillId="6" borderId="10" xfId="34" applyNumberFormat="1" applyFont="1" applyFill="1" applyBorder="1" applyAlignment="1">
      <alignment horizontal="center" vertical="center"/>
    </xf>
    <xf numFmtId="176" fontId="10" fillId="6" borderId="10" xfId="34" applyNumberFormat="1" applyFont="1" applyFill="1" applyBorder="1" applyAlignment="1">
      <alignment horizontal="center" vertical="center"/>
    </xf>
    <xf numFmtId="0" fontId="17" fillId="30" borderId="10" xfId="0" applyFont="1" applyFill="1" applyBorder="1" applyAlignment="1">
      <alignment vertical="top"/>
    </xf>
    <xf numFmtId="0" fontId="17" fillId="30" borderId="12" xfId="0" applyFont="1" applyFill="1" applyBorder="1" applyAlignment="1">
      <alignment vertical="top"/>
    </xf>
    <xf numFmtId="177" fontId="10" fillId="6" borderId="10" xfId="34" applyNumberFormat="1" applyFont="1" applyFill="1" applyBorder="1" applyAlignment="1">
      <alignment vertical="center" wrapText="1"/>
    </xf>
    <xf numFmtId="177" fontId="10" fillId="36" borderId="10" xfId="34" applyNumberFormat="1" applyFont="1" applyFill="1" applyBorder="1" applyAlignment="1">
      <alignment vertical="center" wrapText="1"/>
    </xf>
    <xf numFmtId="176" fontId="6" fillId="36" borderId="10" xfId="34" applyNumberFormat="1" applyFont="1" applyFill="1" applyBorder="1" applyAlignment="1">
      <alignment horizontal="center" vertical="center"/>
    </xf>
    <xf numFmtId="176" fontId="10" fillId="36" borderId="10" xfId="34" applyNumberFormat="1" applyFont="1" applyFill="1" applyBorder="1" applyAlignment="1">
      <alignment horizontal="center" vertical="center"/>
    </xf>
    <xf numFmtId="177" fontId="11" fillId="36" borderId="10" xfId="34" applyNumberFormat="1" applyFont="1" applyFill="1" applyBorder="1" applyAlignment="1">
      <alignment horizontal="left" vertical="center" wrapText="1"/>
    </xf>
    <xf numFmtId="177" fontId="6" fillId="36" borderId="10" xfId="34" applyNumberFormat="1" applyFont="1" applyFill="1" applyBorder="1" applyAlignment="1">
      <alignment horizontal="center" vertical="center" wrapText="1"/>
    </xf>
    <xf numFmtId="177" fontId="10" fillId="36" borderId="10" xfId="34" applyNumberFormat="1" applyFont="1" applyFill="1" applyBorder="1" applyAlignment="1">
      <alignment horizontal="center" vertical="center" wrapText="1"/>
    </xf>
    <xf numFmtId="177" fontId="0" fillId="32" borderId="10" xfId="34" applyNumberFormat="1" applyFont="1" applyFill="1" applyBorder="1" applyAlignment="1">
      <alignment horizontal="right" vertical="center"/>
    </xf>
    <xf numFmtId="177" fontId="0" fillId="31" borderId="10" xfId="34" applyNumberFormat="1" applyFont="1" applyFill="1" applyBorder="1" applyAlignment="1">
      <alignment horizontal="right" vertical="center"/>
    </xf>
    <xf numFmtId="177" fontId="0" fillId="31" borderId="10" xfId="34" applyNumberFormat="1" applyFont="1" applyFill="1" applyBorder="1" applyAlignment="1">
      <alignment horizontal="right"/>
    </xf>
    <xf numFmtId="177" fontId="7" fillId="31" borderId="10" xfId="34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/>
    </xf>
    <xf numFmtId="177" fontId="0" fillId="33" borderId="10" xfId="34" applyNumberFormat="1" applyFont="1" applyFill="1" applyBorder="1" applyAlignment="1">
      <alignment vertical="center"/>
    </xf>
    <xf numFmtId="0" fontId="0" fillId="33" borderId="10" xfId="34" applyNumberFormat="1" applyFont="1" applyFill="1" applyBorder="1" applyAlignment="1">
      <alignment horizontal="right" vertical="center"/>
    </xf>
    <xf numFmtId="177" fontId="0" fillId="35" borderId="10" xfId="34" applyNumberFormat="1" applyFont="1" applyFill="1" applyBorder="1" applyAlignment="1">
      <alignment vertical="center"/>
    </xf>
    <xf numFmtId="177" fontId="0" fillId="35" borderId="10" xfId="34" applyNumberFormat="1" applyFont="1" applyFill="1" applyBorder="1" applyAlignment="1">
      <alignment horizontal="right" vertical="center"/>
    </xf>
    <xf numFmtId="0" fontId="0" fillId="37" borderId="15" xfId="0" applyFont="1" applyFill="1" applyBorder="1" applyAlignment="1">
      <alignment vertical="center"/>
    </xf>
    <xf numFmtId="0" fontId="0" fillId="37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7" fontId="10" fillId="38" borderId="10" xfId="34" applyNumberFormat="1" applyFont="1" applyFill="1" applyBorder="1" applyAlignment="1">
      <alignment vertical="center" wrapText="1"/>
    </xf>
    <xf numFmtId="176" fontId="6" fillId="38" borderId="10" xfId="34" applyNumberFormat="1" applyFont="1" applyFill="1" applyBorder="1" applyAlignment="1">
      <alignment horizontal="center" vertical="center"/>
    </xf>
    <xf numFmtId="176" fontId="10" fillId="38" borderId="10" xfId="34" applyNumberFormat="1" applyFont="1" applyFill="1" applyBorder="1" applyAlignment="1">
      <alignment horizontal="center" vertical="center"/>
    </xf>
    <xf numFmtId="176" fontId="11" fillId="38" borderId="10" xfId="34" applyNumberFormat="1" applyFont="1" applyFill="1" applyBorder="1" applyAlignment="1">
      <alignment horizontal="left" vertical="center" wrapText="1"/>
    </xf>
    <xf numFmtId="177" fontId="70" fillId="38" borderId="10" xfId="34" applyNumberFormat="1" applyFont="1" applyFill="1" applyBorder="1" applyAlignment="1">
      <alignment vertical="center" wrapText="1"/>
    </xf>
    <xf numFmtId="177" fontId="0" fillId="38" borderId="10" xfId="34" applyNumberFormat="1" applyFont="1" applyFill="1" applyBorder="1" applyAlignment="1">
      <alignment vertical="center"/>
    </xf>
    <xf numFmtId="176" fontId="6" fillId="0" borderId="14" xfId="34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46" applyFont="1" applyAlignment="1" applyProtection="1">
      <alignment/>
      <protection/>
    </xf>
    <xf numFmtId="0" fontId="21" fillId="0" borderId="10" xfId="0" applyFont="1" applyFill="1" applyBorder="1" applyAlignment="1">
      <alignment/>
    </xf>
    <xf numFmtId="49" fontId="21" fillId="39" borderId="10" xfId="0" applyNumberFormat="1" applyFont="1" applyFill="1" applyBorder="1" applyAlignment="1">
      <alignment horizontal="center" vertical="center"/>
    </xf>
    <xf numFmtId="177" fontId="21" fillId="39" borderId="10" xfId="34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21" fillId="39" borderId="10" xfId="0" applyFont="1" applyFill="1" applyBorder="1" applyAlignment="1">
      <alignment/>
    </xf>
    <xf numFmtId="3" fontId="19" fillId="0" borderId="15" xfId="0" applyNumberFormat="1" applyFont="1" applyBorder="1" applyAlignment="1">
      <alignment horizontal="center"/>
    </xf>
    <xf numFmtId="177" fontId="21" fillId="39" borderId="14" xfId="34" applyNumberFormat="1" applyFont="1" applyFill="1" applyBorder="1" applyAlignment="1">
      <alignment/>
    </xf>
    <xf numFmtId="49" fontId="21" fillId="32" borderId="10" xfId="0" applyNumberFormat="1" applyFont="1" applyFill="1" applyBorder="1" applyAlignment="1">
      <alignment horizontal="center" vertical="center"/>
    </xf>
    <xf numFmtId="177" fontId="21" fillId="32" borderId="10" xfId="34" applyNumberFormat="1" applyFont="1" applyFill="1" applyBorder="1" applyAlignment="1">
      <alignment/>
    </xf>
    <xf numFmtId="177" fontId="21" fillId="32" borderId="10" xfId="34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49" fontId="21" fillId="39" borderId="11" xfId="0" applyNumberFormat="1" applyFont="1" applyFill="1" applyBorder="1" applyAlignment="1">
      <alignment horizontal="center" vertical="center"/>
    </xf>
    <xf numFmtId="177" fontId="21" fillId="39" borderId="11" xfId="34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32" borderId="11" xfId="0" applyFont="1" applyFill="1" applyBorder="1" applyAlignment="1">
      <alignment horizontal="center"/>
    </xf>
    <xf numFmtId="177" fontId="21" fillId="32" borderId="11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center"/>
    </xf>
    <xf numFmtId="177" fontId="24" fillId="0" borderId="0" xfId="34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Fill="1" applyAlignment="1">
      <alignment/>
    </xf>
    <xf numFmtId="177" fontId="21" fillId="0" borderId="0" xfId="0" applyNumberFormat="1" applyFont="1" applyFill="1" applyAlignment="1">
      <alignment/>
    </xf>
    <xf numFmtId="177" fontId="21" fillId="40" borderId="17" xfId="0" applyNumberFormat="1" applyFont="1" applyFill="1" applyBorder="1" applyAlignment="1">
      <alignment/>
    </xf>
    <xf numFmtId="177" fontId="21" fillId="0" borderId="0" xfId="34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3" fontId="21" fillId="40" borderId="15" xfId="0" applyNumberFormat="1" applyFont="1" applyFill="1" applyBorder="1" applyAlignment="1">
      <alignment/>
    </xf>
    <xf numFmtId="0" fontId="21" fillId="0" borderId="17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center"/>
    </xf>
    <xf numFmtId="177" fontId="24" fillId="0" borderId="17" xfId="34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2" fillId="0" borderId="0" xfId="0" applyFont="1" applyAlignment="1">
      <alignment horizontal="center"/>
    </xf>
    <xf numFmtId="177" fontId="21" fillId="39" borderId="10" xfId="34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center"/>
    </xf>
    <xf numFmtId="177" fontId="2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6" fillId="0" borderId="0" xfId="33" applyFont="1">
      <alignment/>
      <protection/>
    </xf>
    <xf numFmtId="0" fontId="21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0" fontId="20" fillId="41" borderId="0" xfId="33" applyFont="1" applyFill="1" applyAlignment="1">
      <alignment horizontal="center" vertical="center"/>
      <protection/>
    </xf>
    <xf numFmtId="0" fontId="20" fillId="41" borderId="0" xfId="33" applyFont="1" applyFill="1" applyAlignment="1">
      <alignment vertical="center"/>
      <protection/>
    </xf>
    <xf numFmtId="0" fontId="0" fillId="0" borderId="0" xfId="33" applyAlignment="1">
      <alignment horizontal="center"/>
      <protection/>
    </xf>
    <xf numFmtId="0" fontId="24" fillId="20" borderId="18" xfId="33" applyFont="1" applyFill="1" applyBorder="1" applyAlignment="1">
      <alignment horizontal="center" vertical="center"/>
      <protection/>
    </xf>
    <xf numFmtId="0" fontId="24" fillId="20" borderId="19" xfId="33" applyFont="1" applyFill="1" applyBorder="1" applyAlignment="1">
      <alignment horizontal="center" vertical="center"/>
      <protection/>
    </xf>
    <xf numFmtId="0" fontId="24" fillId="20" borderId="20" xfId="33" applyFont="1" applyFill="1" applyBorder="1" applyAlignment="1">
      <alignment horizontal="center" vertical="center"/>
      <protection/>
    </xf>
    <xf numFmtId="0" fontId="27" fillId="0" borderId="0" xfId="33" applyFont="1" applyAlignment="1">
      <alignment vertical="center"/>
      <protection/>
    </xf>
    <xf numFmtId="0" fontId="24" fillId="42" borderId="21" xfId="33" applyFont="1" applyFill="1" applyBorder="1" applyAlignment="1">
      <alignment vertical="center" wrapText="1"/>
      <protection/>
    </xf>
    <xf numFmtId="0" fontId="7" fillId="42" borderId="22" xfId="33" applyFont="1" applyFill="1" applyBorder="1" applyAlignment="1">
      <alignment horizontal="center" vertical="center"/>
      <protection/>
    </xf>
    <xf numFmtId="177" fontId="7" fillId="42" borderId="22" xfId="34" applyNumberFormat="1" applyFont="1" applyFill="1" applyBorder="1" applyAlignment="1">
      <alignment/>
    </xf>
    <xf numFmtId="177" fontId="7" fillId="42" borderId="23" xfId="34" applyNumberFormat="1" applyFont="1" applyFill="1" applyBorder="1" applyAlignment="1">
      <alignment/>
    </xf>
    <xf numFmtId="177" fontId="0" fillId="0" borderId="0" xfId="33" applyNumberFormat="1">
      <alignment/>
      <protection/>
    </xf>
    <xf numFmtId="0" fontId="0" fillId="0" borderId="0" xfId="33">
      <alignment/>
      <protection/>
    </xf>
    <xf numFmtId="177" fontId="0" fillId="0" borderId="0" xfId="33" applyNumberFormat="1" applyFill="1" applyBorder="1">
      <alignment/>
      <protection/>
    </xf>
    <xf numFmtId="0" fontId="0" fillId="0" borderId="0" xfId="33" applyFill="1" applyBorder="1">
      <alignment/>
      <protection/>
    </xf>
    <xf numFmtId="177" fontId="0" fillId="0" borderId="0" xfId="34" applyNumberFormat="1" applyFont="1" applyFill="1" applyBorder="1" applyAlignment="1">
      <alignment/>
    </xf>
    <xf numFmtId="0" fontId="24" fillId="42" borderId="24" xfId="33" applyFont="1" applyFill="1" applyBorder="1" applyAlignment="1">
      <alignment vertical="center" wrapText="1"/>
      <protection/>
    </xf>
    <xf numFmtId="0" fontId="7" fillId="42" borderId="10" xfId="33" applyFont="1" applyFill="1" applyBorder="1" applyAlignment="1">
      <alignment horizontal="center" vertical="center"/>
      <protection/>
    </xf>
    <xf numFmtId="177" fontId="7" fillId="42" borderId="10" xfId="34" applyNumberFormat="1" applyFont="1" applyFill="1" applyBorder="1" applyAlignment="1">
      <alignment/>
    </xf>
    <xf numFmtId="177" fontId="7" fillId="42" borderId="25" xfId="34" applyNumberFormat="1" applyFont="1" applyFill="1" applyBorder="1" applyAlignment="1">
      <alignment/>
    </xf>
    <xf numFmtId="0" fontId="0" fillId="0" borderId="0" xfId="33" applyFill="1">
      <alignment/>
      <protection/>
    </xf>
    <xf numFmtId="177" fontId="7" fillId="37" borderId="10" xfId="34" applyNumberFormat="1" applyFont="1" applyFill="1" applyBorder="1" applyAlignment="1">
      <alignment/>
    </xf>
    <xf numFmtId="0" fontId="24" fillId="42" borderId="10" xfId="33" applyFont="1" applyFill="1" applyBorder="1" applyAlignment="1">
      <alignment vertical="center" wrapText="1"/>
      <protection/>
    </xf>
    <xf numFmtId="0" fontId="7" fillId="37" borderId="10" xfId="33" applyFont="1" applyFill="1" applyBorder="1">
      <alignment/>
      <protection/>
    </xf>
    <xf numFmtId="0" fontId="7" fillId="42" borderId="10" xfId="33" applyFont="1" applyFill="1" applyBorder="1">
      <alignment/>
      <protection/>
    </xf>
    <xf numFmtId="0" fontId="7" fillId="42" borderId="0" xfId="33" applyFont="1" applyFill="1">
      <alignment/>
      <protection/>
    </xf>
    <xf numFmtId="177" fontId="8" fillId="42" borderId="25" xfId="34" applyNumberFormat="1" applyFont="1" applyFill="1" applyBorder="1" applyAlignment="1">
      <alignment/>
    </xf>
    <xf numFmtId="0" fontId="24" fillId="42" borderId="26" xfId="33" applyFont="1" applyFill="1" applyBorder="1" applyAlignment="1">
      <alignment horizontal="left" vertical="center" wrapText="1"/>
      <protection/>
    </xf>
    <xf numFmtId="0" fontId="7" fillId="42" borderId="27" xfId="33" applyFont="1" applyFill="1" applyBorder="1" applyAlignment="1">
      <alignment horizontal="center" vertical="center"/>
      <protection/>
    </xf>
    <xf numFmtId="177" fontId="7" fillId="42" borderId="27" xfId="34" applyNumberFormat="1" applyFont="1" applyFill="1" applyBorder="1" applyAlignment="1">
      <alignment/>
    </xf>
    <xf numFmtId="177" fontId="7" fillId="37" borderId="27" xfId="34" applyNumberFormat="1" applyFont="1" applyFill="1" applyBorder="1" applyAlignment="1">
      <alignment/>
    </xf>
    <xf numFmtId="177" fontId="7" fillId="37" borderId="28" xfId="34" applyNumberFormat="1" applyFont="1" applyFill="1" applyBorder="1" applyAlignment="1">
      <alignment/>
    </xf>
    <xf numFmtId="0" fontId="24" fillId="43" borderId="21" xfId="33" applyFont="1" applyFill="1" applyBorder="1" applyAlignment="1">
      <alignment vertical="center" wrapText="1"/>
      <protection/>
    </xf>
    <xf numFmtId="0" fontId="7" fillId="43" borderId="22" xfId="33" applyFont="1" applyFill="1" applyBorder="1" applyAlignment="1">
      <alignment horizontal="center" vertical="center"/>
      <protection/>
    </xf>
    <xf numFmtId="177" fontId="7" fillId="43" borderId="22" xfId="34" applyNumberFormat="1" applyFont="1" applyFill="1" applyBorder="1" applyAlignment="1">
      <alignment/>
    </xf>
    <xf numFmtId="177" fontId="7" fillId="43" borderId="23" xfId="34" applyNumberFormat="1" applyFont="1" applyFill="1" applyBorder="1" applyAlignment="1">
      <alignment/>
    </xf>
    <xf numFmtId="0" fontId="24" fillId="43" borderId="24" xfId="33" applyFont="1" applyFill="1" applyBorder="1" applyAlignment="1">
      <alignment vertical="center" wrapText="1"/>
      <protection/>
    </xf>
    <xf numFmtId="0" fontId="7" fillId="43" borderId="10" xfId="33" applyFont="1" applyFill="1" applyBorder="1" applyAlignment="1">
      <alignment horizontal="center" vertical="center"/>
      <protection/>
    </xf>
    <xf numFmtId="177" fontId="7" fillId="43" borderId="10" xfId="34" applyNumberFormat="1" applyFont="1" applyFill="1" applyBorder="1" applyAlignment="1">
      <alignment/>
    </xf>
    <xf numFmtId="177" fontId="7" fillId="43" borderId="25" xfId="34" applyNumberFormat="1" applyFont="1" applyFill="1" applyBorder="1" applyAlignment="1">
      <alignment/>
    </xf>
    <xf numFmtId="0" fontId="24" fillId="43" borderId="29" xfId="33" applyFont="1" applyFill="1" applyBorder="1" applyAlignment="1">
      <alignment vertical="center"/>
      <protection/>
    </xf>
    <xf numFmtId="0" fontId="7" fillId="43" borderId="11" xfId="33" applyFont="1" applyFill="1" applyBorder="1" applyAlignment="1">
      <alignment horizontal="center" vertical="center"/>
      <protection/>
    </xf>
    <xf numFmtId="177" fontId="7" fillId="43" borderId="11" xfId="34" applyNumberFormat="1" applyFont="1" applyFill="1" applyBorder="1" applyAlignment="1">
      <alignment/>
    </xf>
    <xf numFmtId="177" fontId="7" fillId="43" borderId="30" xfId="34" applyNumberFormat="1" applyFont="1" applyFill="1" applyBorder="1" applyAlignment="1">
      <alignment/>
    </xf>
    <xf numFmtId="0" fontId="24" fillId="44" borderId="10" xfId="33" applyFont="1" applyFill="1" applyBorder="1" applyAlignment="1">
      <alignment vertical="center" wrapText="1"/>
      <protection/>
    </xf>
    <xf numFmtId="0" fontId="7" fillId="44" borderId="10" xfId="33" applyFont="1" applyFill="1" applyBorder="1" applyAlignment="1">
      <alignment horizontal="center" vertical="center"/>
      <protection/>
    </xf>
    <xf numFmtId="177" fontId="7" fillId="44" borderId="10" xfId="34" applyNumberFormat="1" applyFont="1" applyFill="1" applyBorder="1" applyAlignment="1">
      <alignment/>
    </xf>
    <xf numFmtId="177" fontId="7" fillId="37" borderId="25" xfId="34" applyNumberFormat="1" applyFont="1" applyFill="1" applyBorder="1" applyAlignment="1">
      <alignment/>
    </xf>
    <xf numFmtId="0" fontId="24" fillId="45" borderId="21" xfId="33" applyFont="1" applyFill="1" applyBorder="1" applyAlignment="1">
      <alignment vertical="center" wrapText="1"/>
      <protection/>
    </xf>
    <xf numFmtId="0" fontId="7" fillId="45" borderId="22" xfId="33" applyFont="1" applyFill="1" applyBorder="1" applyAlignment="1">
      <alignment horizontal="center" vertical="center"/>
      <protection/>
    </xf>
    <xf numFmtId="177" fontId="7" fillId="45" borderId="22" xfId="34" applyNumberFormat="1" applyFont="1" applyFill="1" applyBorder="1" applyAlignment="1">
      <alignment/>
    </xf>
    <xf numFmtId="0" fontId="7" fillId="45" borderId="22" xfId="33" applyFont="1" applyFill="1" applyBorder="1">
      <alignment/>
      <protection/>
    </xf>
    <xf numFmtId="177" fontId="7" fillId="45" borderId="31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/>
    </xf>
    <xf numFmtId="0" fontId="7" fillId="45" borderId="10" xfId="33" applyFont="1" applyFill="1" applyBorder="1" applyAlignment="1">
      <alignment horizontal="center" vertical="center"/>
      <protection/>
    </xf>
    <xf numFmtId="177" fontId="7" fillId="45" borderId="10" xfId="34" applyNumberFormat="1" applyFont="1" applyFill="1" applyBorder="1" applyAlignment="1">
      <alignment/>
    </xf>
    <xf numFmtId="0" fontId="0" fillId="0" borderId="0" xfId="33" applyFill="1" applyBorder="1" applyAlignment="1">
      <alignment horizontal="center"/>
      <protection/>
    </xf>
    <xf numFmtId="0" fontId="7" fillId="45" borderId="32" xfId="33" applyFont="1" applyFill="1" applyBorder="1" applyAlignment="1">
      <alignment horizontal="center" vertical="center"/>
      <protection/>
    </xf>
    <xf numFmtId="177" fontId="7" fillId="45" borderId="32" xfId="34" applyNumberFormat="1" applyFont="1" applyFill="1" applyBorder="1" applyAlignment="1">
      <alignment/>
    </xf>
    <xf numFmtId="177" fontId="7" fillId="37" borderId="32" xfId="34" applyNumberFormat="1" applyFont="1" applyFill="1" applyBorder="1" applyAlignment="1">
      <alignment/>
    </xf>
    <xf numFmtId="177" fontId="7" fillId="37" borderId="30" xfId="34" applyNumberFormat="1" applyFont="1" applyFill="1" applyBorder="1" applyAlignment="1">
      <alignment/>
    </xf>
    <xf numFmtId="0" fontId="24" fillId="46" borderId="10" xfId="33" applyFont="1" applyFill="1" applyBorder="1" applyAlignment="1">
      <alignment vertical="center" wrapText="1"/>
      <protection/>
    </xf>
    <xf numFmtId="0" fontId="7" fillId="46" borderId="10" xfId="33" applyFont="1" applyFill="1" applyBorder="1" applyAlignment="1">
      <alignment horizontal="center" vertical="center"/>
      <protection/>
    </xf>
    <xf numFmtId="177" fontId="8" fillId="46" borderId="10" xfId="34" applyNumberFormat="1" applyFont="1" applyFill="1" applyBorder="1" applyAlignment="1">
      <alignment horizontal="center"/>
    </xf>
    <xf numFmtId="0" fontId="7" fillId="47" borderId="27" xfId="33" applyFont="1" applyFill="1" applyBorder="1" applyAlignment="1">
      <alignment horizontal="center" vertical="center"/>
      <protection/>
    </xf>
    <xf numFmtId="177" fontId="8" fillId="47" borderId="10" xfId="34" applyNumberFormat="1" applyFont="1" applyFill="1" applyBorder="1" applyAlignment="1">
      <alignment horizontal="center"/>
    </xf>
    <xf numFmtId="0" fontId="0" fillId="0" borderId="0" xfId="33" applyFont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177" fontId="28" fillId="0" borderId="10" xfId="34" applyNumberFormat="1" applyFont="1" applyFill="1" applyBorder="1" applyAlignment="1">
      <alignment vertical="center"/>
    </xf>
    <xf numFmtId="177" fontId="0" fillId="0" borderId="0" xfId="33" applyNumberFormat="1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0" fillId="0" borderId="0" xfId="33" applyFont="1" applyFill="1" applyBorder="1" applyAlignment="1">
      <alignment vertical="center"/>
      <protection/>
    </xf>
    <xf numFmtId="177" fontId="0" fillId="0" borderId="0" xfId="33" applyNumberFormat="1" applyFont="1" applyFill="1" applyBorder="1" applyAlignment="1">
      <alignment vertical="center"/>
      <protection/>
    </xf>
    <xf numFmtId="0" fontId="24" fillId="0" borderId="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177" fontId="28" fillId="0" borderId="0" xfId="34" applyNumberFormat="1" applyFont="1" applyFill="1" applyBorder="1" applyAlignment="1">
      <alignment vertical="center"/>
    </xf>
    <xf numFmtId="177" fontId="28" fillId="0" borderId="0" xfId="34" applyNumberFormat="1" applyFont="1" applyBorder="1" applyAlignment="1">
      <alignment vertical="center"/>
    </xf>
    <xf numFmtId="0" fontId="7" fillId="0" borderId="27" xfId="33" applyFont="1" applyFill="1" applyBorder="1" applyAlignment="1">
      <alignment horizontal="center" vertical="center"/>
      <protection/>
    </xf>
    <xf numFmtId="177" fontId="8" fillId="0" borderId="10" xfId="34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/>
    </xf>
    <xf numFmtId="177" fontId="21" fillId="39" borderId="0" xfId="34" applyNumberFormat="1" applyFont="1" applyFill="1" applyAlignment="1">
      <alignment horizontal="right"/>
    </xf>
    <xf numFmtId="177" fontId="21" fillId="39" borderId="14" xfId="34" applyNumberFormat="1" applyFont="1" applyFill="1" applyBorder="1" applyAlignment="1">
      <alignment horizontal="right"/>
    </xf>
    <xf numFmtId="177" fontId="21" fillId="48" borderId="10" xfId="0" applyNumberFormat="1" applyFont="1" applyFill="1" applyBorder="1" applyAlignment="1">
      <alignment/>
    </xf>
    <xf numFmtId="0" fontId="21" fillId="48" borderId="10" xfId="0" applyFont="1" applyFill="1" applyBorder="1" applyAlignment="1">
      <alignment vertical="top" wrapText="1"/>
    </xf>
    <xf numFmtId="0" fontId="21" fillId="48" borderId="10" xfId="0" applyFont="1" applyFill="1" applyBorder="1" applyAlignment="1">
      <alignment horizontal="center" vertical="center"/>
    </xf>
    <xf numFmtId="177" fontId="7" fillId="42" borderId="10" xfId="34" applyNumberFormat="1" applyFont="1" applyFill="1" applyBorder="1" applyAlignment="1">
      <alignment/>
    </xf>
    <xf numFmtId="177" fontId="7" fillId="37" borderId="10" xfId="34" applyNumberFormat="1" applyFont="1" applyFill="1" applyBorder="1" applyAlignment="1">
      <alignment/>
    </xf>
    <xf numFmtId="177" fontId="7" fillId="42" borderId="0" xfId="34" applyNumberFormat="1" applyFont="1" applyFill="1" applyAlignment="1">
      <alignment/>
    </xf>
    <xf numFmtId="177" fontId="7" fillId="43" borderId="22" xfId="34" applyNumberFormat="1" applyFont="1" applyFill="1" applyBorder="1" applyAlignment="1">
      <alignment/>
    </xf>
    <xf numFmtId="177" fontId="7" fillId="45" borderId="22" xfId="34" applyNumberFormat="1" applyFont="1" applyFill="1" applyBorder="1" applyAlignment="1">
      <alignment/>
    </xf>
    <xf numFmtId="177" fontId="7" fillId="43" borderId="10" xfId="34" applyNumberFormat="1" applyFont="1" applyFill="1" applyBorder="1" applyAlignment="1">
      <alignment horizontal="center"/>
    </xf>
    <xf numFmtId="177" fontId="0" fillId="0" borderId="10" xfId="34" applyNumberFormat="1" applyFont="1" applyFill="1" applyBorder="1" applyAlignment="1">
      <alignment vertical="center" wrapText="1"/>
    </xf>
    <xf numFmtId="177" fontId="0" fillId="30" borderId="10" xfId="34" applyNumberFormat="1" applyFont="1" applyFill="1" applyBorder="1" applyAlignment="1">
      <alignment horizontal="center"/>
    </xf>
    <xf numFmtId="177" fontId="0" fillId="30" borderId="10" xfId="34" applyNumberFormat="1" applyFont="1" applyFill="1" applyBorder="1" applyAlignment="1">
      <alignment vertical="center"/>
    </xf>
    <xf numFmtId="177" fontId="0" fillId="30" borderId="0" xfId="0" applyNumberFormat="1" applyFont="1" applyFill="1" applyAlignment="1">
      <alignment/>
    </xf>
    <xf numFmtId="0" fontId="0" fillId="30" borderId="0" xfId="0" applyFont="1" applyFill="1" applyAlignment="1">
      <alignment/>
    </xf>
    <xf numFmtId="177" fontId="0" fillId="0" borderId="10" xfId="34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0" fillId="37" borderId="10" xfId="34" applyNumberFormat="1" applyFont="1" applyFill="1" applyBorder="1" applyAlignment="1">
      <alignment vertical="center"/>
    </xf>
    <xf numFmtId="0" fontId="0" fillId="37" borderId="10" xfId="0" applyFont="1" applyFill="1" applyBorder="1" applyAlignment="1">
      <alignment/>
    </xf>
    <xf numFmtId="177" fontId="0" fillId="37" borderId="10" xfId="34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22" fillId="0" borderId="10" xfId="0" applyFont="1" applyBorder="1" applyAlignment="1">
      <alignment horizontal="right"/>
    </xf>
    <xf numFmtId="177" fontId="22" fillId="39" borderId="10" xfId="0" applyNumberFormat="1" applyFont="1" applyFill="1" applyBorder="1" applyAlignment="1">
      <alignment horizontal="right"/>
    </xf>
    <xf numFmtId="177" fontId="22" fillId="32" borderId="10" xfId="0" applyNumberFormat="1" applyFont="1" applyFill="1" applyBorder="1" applyAlignment="1">
      <alignment horizontal="right"/>
    </xf>
    <xf numFmtId="177" fontId="21" fillId="39" borderId="11" xfId="34" applyNumberFormat="1" applyFont="1" applyFill="1" applyBorder="1" applyAlignment="1">
      <alignment horizontal="right"/>
    </xf>
    <xf numFmtId="177" fontId="21" fillId="48" borderId="10" xfId="0" applyNumberFormat="1" applyFont="1" applyFill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2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77" fontId="22" fillId="39" borderId="10" xfId="34" applyNumberFormat="1" applyFont="1" applyFill="1" applyBorder="1" applyAlignment="1">
      <alignment horizontal="right"/>
    </xf>
    <xf numFmtId="0" fontId="22" fillId="32" borderId="10" xfId="0" applyFont="1" applyFill="1" applyBorder="1" applyAlignment="1">
      <alignment horizontal="right"/>
    </xf>
    <xf numFmtId="3" fontId="21" fillId="32" borderId="10" xfId="0" applyNumberFormat="1" applyFont="1" applyFill="1" applyBorder="1" applyAlignment="1">
      <alignment horizontal="right"/>
    </xf>
    <xf numFmtId="0" fontId="26" fillId="0" borderId="0" xfId="33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33" xfId="33" applyBorder="1" applyAlignment="1">
      <alignment horizontal="center" vertical="center"/>
      <protection/>
    </xf>
    <xf numFmtId="0" fontId="0" fillId="0" borderId="33" xfId="33" applyFont="1" applyBorder="1" applyAlignment="1">
      <alignment horizontal="center" vertical="center" wrapText="1"/>
      <protection/>
    </xf>
    <xf numFmtId="177" fontId="0" fillId="0" borderId="10" xfId="33" applyNumberFormat="1" applyFill="1" applyBorder="1">
      <alignment/>
      <protection/>
    </xf>
    <xf numFmtId="177" fontId="0" fillId="0" borderId="10" xfId="34" applyNumberFormat="1" applyFont="1" applyFill="1" applyBorder="1" applyAlignment="1">
      <alignment/>
    </xf>
    <xf numFmtId="177" fontId="0" fillId="37" borderId="15" xfId="34" applyNumberFormat="1" applyFont="1" applyFill="1" applyBorder="1" applyAlignment="1">
      <alignment vertical="center"/>
    </xf>
    <xf numFmtId="0" fontId="0" fillId="49" borderId="10" xfId="0" applyFont="1" applyFill="1" applyBorder="1" applyAlignment="1">
      <alignment/>
    </xf>
    <xf numFmtId="177" fontId="0" fillId="49" borderId="10" xfId="34" applyNumberFormat="1" applyFont="1" applyFill="1" applyBorder="1" applyAlignment="1">
      <alignment vertical="center"/>
    </xf>
    <xf numFmtId="177" fontId="71" fillId="49" borderId="10" xfId="34" applyNumberFormat="1" applyFont="1" applyFill="1" applyBorder="1" applyAlignment="1">
      <alignment vertical="top" wrapText="1"/>
    </xf>
    <xf numFmtId="176" fontId="72" fillId="32" borderId="10" xfId="34" applyNumberFormat="1" applyFont="1" applyFill="1" applyBorder="1" applyAlignment="1">
      <alignment horizontal="center" vertical="center"/>
    </xf>
    <xf numFmtId="176" fontId="73" fillId="32" borderId="10" xfId="34" applyNumberFormat="1" applyFont="1" applyFill="1" applyBorder="1" applyAlignment="1">
      <alignment horizontal="center" vertical="center"/>
    </xf>
    <xf numFmtId="176" fontId="11" fillId="32" borderId="10" xfId="34" applyNumberFormat="1" applyFont="1" applyFill="1" applyBorder="1" applyAlignment="1">
      <alignment horizontal="left" vertical="center" wrapText="1"/>
    </xf>
    <xf numFmtId="0" fontId="66" fillId="32" borderId="10" xfId="0" applyFont="1" applyFill="1" applyBorder="1" applyAlignment="1">
      <alignment horizontal="center" vertical="center" wrapText="1"/>
    </xf>
    <xf numFmtId="0" fontId="67" fillId="32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177" fontId="8" fillId="0" borderId="10" xfId="34" applyNumberFormat="1" applyFont="1" applyFill="1" applyBorder="1" applyAlignment="1">
      <alignment horizontal="right" vertical="center"/>
    </xf>
    <xf numFmtId="177" fontId="0" fillId="35" borderId="10" xfId="34" applyNumberFormat="1" applyFont="1" applyFill="1" applyBorder="1" applyAlignment="1">
      <alignment horizontal="center" vertical="center"/>
    </xf>
    <xf numFmtId="177" fontId="0" fillId="31" borderId="10" xfId="34" applyNumberFormat="1" applyFont="1" applyFill="1" applyBorder="1" applyAlignment="1">
      <alignment horizontal="center" vertical="center"/>
    </xf>
    <xf numFmtId="177" fontId="0" fillId="32" borderId="10" xfId="34" applyNumberFormat="1" applyFont="1" applyFill="1" applyBorder="1" applyAlignment="1">
      <alignment horizontal="center" vertical="center"/>
    </xf>
    <xf numFmtId="176" fontId="0" fillId="32" borderId="10" xfId="34" applyNumberFormat="1" applyFont="1" applyFill="1" applyBorder="1" applyAlignment="1">
      <alignment horizontal="center" vertical="center"/>
    </xf>
    <xf numFmtId="177" fontId="0" fillId="36" borderId="10" xfId="34" applyNumberFormat="1" applyFont="1" applyFill="1" applyBorder="1" applyAlignment="1">
      <alignment horizontal="center" vertical="center"/>
    </xf>
    <xf numFmtId="177" fontId="0" fillId="38" borderId="10" xfId="34" applyNumberFormat="1" applyFont="1" applyFill="1" applyBorder="1" applyAlignment="1">
      <alignment horizontal="center" vertical="center"/>
    </xf>
    <xf numFmtId="177" fontId="0" fillId="37" borderId="10" xfId="34" applyNumberFormat="1" applyFont="1" applyFill="1" applyBorder="1" applyAlignment="1">
      <alignment horizontal="left" vertical="center" indent="1"/>
    </xf>
    <xf numFmtId="177" fontId="0" fillId="32" borderId="10" xfId="34" applyNumberFormat="1" applyFont="1" applyFill="1" applyBorder="1" applyAlignment="1">
      <alignment horizontal="left" vertical="center" indent="1"/>
    </xf>
    <xf numFmtId="0" fontId="74" fillId="0" borderId="34" xfId="0" applyFont="1" applyBorder="1" applyAlignment="1">
      <alignment horizontal="left" vertical="top" wrapText="1"/>
    </xf>
    <xf numFmtId="0" fontId="74" fillId="0" borderId="35" xfId="0" applyFont="1" applyBorder="1" applyAlignment="1">
      <alignment horizontal="left" vertical="top" wrapText="1"/>
    </xf>
    <xf numFmtId="0" fontId="74" fillId="0" borderId="36" xfId="0" applyFont="1" applyBorder="1" applyAlignment="1">
      <alignment horizontal="left" vertical="top" wrapText="1"/>
    </xf>
    <xf numFmtId="0" fontId="74" fillId="0" borderId="37" xfId="0" applyFont="1" applyBorder="1" applyAlignment="1">
      <alignment horizontal="left" vertical="top" wrapText="1"/>
    </xf>
    <xf numFmtId="0" fontId="74" fillId="0" borderId="0" xfId="0" applyFont="1" applyBorder="1" applyAlignment="1">
      <alignment horizontal="left" vertical="top" wrapText="1"/>
    </xf>
    <xf numFmtId="0" fontId="74" fillId="0" borderId="38" xfId="0" applyFont="1" applyBorder="1" applyAlignment="1">
      <alignment horizontal="left" vertical="top" wrapText="1"/>
    </xf>
    <xf numFmtId="0" fontId="74" fillId="0" borderId="39" xfId="0" applyFont="1" applyBorder="1" applyAlignment="1">
      <alignment horizontal="left" vertical="top" wrapText="1"/>
    </xf>
    <xf numFmtId="0" fontId="74" fillId="0" borderId="17" xfId="0" applyFont="1" applyBorder="1" applyAlignment="1">
      <alignment horizontal="left" vertical="top" wrapText="1"/>
    </xf>
    <xf numFmtId="0" fontId="74" fillId="0" borderId="40" xfId="0" applyFont="1" applyBorder="1" applyAlignment="1">
      <alignment horizontal="left" vertical="top" wrapText="1"/>
    </xf>
    <xf numFmtId="0" fontId="69" fillId="0" borderId="11" xfId="0" applyFont="1" applyFill="1" applyBorder="1" applyAlignment="1">
      <alignment vertical="top" wrapText="1"/>
    </xf>
    <xf numFmtId="0" fontId="69" fillId="0" borderId="12" xfId="0" applyFont="1" applyFill="1" applyBorder="1" applyAlignment="1">
      <alignment vertical="top" wrapText="1"/>
    </xf>
    <xf numFmtId="177" fontId="10" fillId="34" borderId="11" xfId="34" applyNumberFormat="1" applyFont="1" applyFill="1" applyBorder="1" applyAlignment="1">
      <alignment horizontal="left" vertical="center" wrapText="1"/>
    </xf>
    <xf numFmtId="177" fontId="10" fillId="34" borderId="12" xfId="34" applyNumberFormat="1" applyFont="1" applyFill="1" applyBorder="1" applyAlignment="1">
      <alignment horizontal="left" vertical="center" wrapText="1"/>
    </xf>
    <xf numFmtId="0" fontId="17" fillId="30" borderId="11" xfId="0" applyFont="1" applyFill="1" applyBorder="1" applyAlignment="1">
      <alignment horizontal="left" vertical="top" wrapText="1"/>
    </xf>
    <xf numFmtId="0" fontId="17" fillId="30" borderId="12" xfId="0" applyFont="1" applyFill="1" applyBorder="1" applyAlignment="1">
      <alignment horizontal="left" vertical="top" wrapText="1"/>
    </xf>
    <xf numFmtId="0" fontId="17" fillId="30" borderId="14" xfId="0" applyFont="1" applyFill="1" applyBorder="1" applyAlignment="1">
      <alignment horizontal="left" vertical="top"/>
    </xf>
    <xf numFmtId="0" fontId="17" fillId="30" borderId="12" xfId="0" applyFont="1" applyFill="1" applyBorder="1" applyAlignment="1">
      <alignment horizontal="left" vertical="top"/>
    </xf>
    <xf numFmtId="177" fontId="6" fillId="36" borderId="11" xfId="34" applyNumberFormat="1" applyFont="1" applyFill="1" applyBorder="1" applyAlignment="1">
      <alignment horizontal="center" vertical="center" wrapText="1"/>
    </xf>
    <xf numFmtId="177" fontId="6" fillId="36" borderId="14" xfId="34" applyNumberFormat="1" applyFont="1" applyFill="1" applyBorder="1" applyAlignment="1">
      <alignment horizontal="center" vertical="center" wrapText="1"/>
    </xf>
    <xf numFmtId="177" fontId="6" fillId="36" borderId="12" xfId="34" applyNumberFormat="1" applyFont="1" applyFill="1" applyBorder="1" applyAlignment="1">
      <alignment horizontal="center" vertical="center" wrapText="1"/>
    </xf>
    <xf numFmtId="41" fontId="75" fillId="0" borderId="11" xfId="34" applyNumberFormat="1" applyFont="1" applyFill="1" applyBorder="1" applyAlignment="1">
      <alignment horizontal="left" vertical="center" wrapText="1"/>
    </xf>
    <xf numFmtId="41" fontId="75" fillId="0" borderId="14" xfId="34" applyNumberFormat="1" applyFont="1" applyFill="1" applyBorder="1" applyAlignment="1">
      <alignment horizontal="left" vertical="center" wrapText="1"/>
    </xf>
    <xf numFmtId="41" fontId="75" fillId="0" borderId="12" xfId="34" applyNumberFormat="1" applyFont="1" applyFill="1" applyBorder="1" applyAlignment="1">
      <alignment horizontal="left" vertical="center" wrapText="1"/>
    </xf>
    <xf numFmtId="177" fontId="6" fillId="33" borderId="11" xfId="34" applyNumberFormat="1" applyFont="1" applyFill="1" applyBorder="1" applyAlignment="1">
      <alignment horizontal="center" vertical="center" wrapText="1"/>
    </xf>
    <xf numFmtId="177" fontId="6" fillId="33" borderId="14" xfId="34" applyNumberFormat="1" applyFont="1" applyFill="1" applyBorder="1" applyAlignment="1">
      <alignment horizontal="center" vertical="center" wrapText="1"/>
    </xf>
    <xf numFmtId="177" fontId="6" fillId="33" borderId="12" xfId="34" applyNumberFormat="1" applyFont="1" applyFill="1" applyBorder="1" applyAlignment="1">
      <alignment horizontal="center" vertical="center" wrapText="1"/>
    </xf>
    <xf numFmtId="177" fontId="24" fillId="32" borderId="11" xfId="34" applyNumberFormat="1" applyFont="1" applyFill="1" applyBorder="1" applyAlignment="1">
      <alignment horizontal="center" vertical="top" wrapText="1"/>
    </xf>
    <xf numFmtId="177" fontId="24" fillId="32" borderId="12" xfId="34" applyNumberFormat="1" applyFont="1" applyFill="1" applyBorder="1" applyAlignment="1">
      <alignment horizontal="center" vertical="top" wrapText="1"/>
    </xf>
    <xf numFmtId="177" fontId="4" fillId="41" borderId="13" xfId="34" applyNumberFormat="1" applyFont="1" applyFill="1" applyBorder="1" applyAlignment="1">
      <alignment horizontal="center"/>
    </xf>
    <xf numFmtId="177" fontId="4" fillId="41" borderId="15" xfId="34" applyNumberFormat="1" applyFont="1" applyFill="1" applyBorder="1" applyAlignment="1">
      <alignment horizontal="center"/>
    </xf>
    <xf numFmtId="177" fontId="4" fillId="41" borderId="16" xfId="34" applyNumberFormat="1" applyFont="1" applyFill="1" applyBorder="1" applyAlignment="1">
      <alignment horizontal="center"/>
    </xf>
    <xf numFmtId="177" fontId="69" fillId="0" borderId="11" xfId="34" applyNumberFormat="1" applyFont="1" applyBorder="1" applyAlignment="1">
      <alignment horizontal="left" vertical="top" wrapText="1"/>
    </xf>
    <xf numFmtId="177" fontId="69" fillId="0" borderId="12" xfId="34" applyNumberFormat="1" applyFont="1" applyBorder="1" applyAlignment="1">
      <alignment horizontal="left" vertical="top"/>
    </xf>
    <xf numFmtId="177" fontId="65" fillId="0" borderId="11" xfId="34" applyNumberFormat="1" applyFont="1" applyBorder="1" applyAlignment="1">
      <alignment horizontal="left" vertical="top" wrapText="1"/>
    </xf>
    <xf numFmtId="177" fontId="65" fillId="0" borderId="12" xfId="34" applyNumberFormat="1" applyFont="1" applyBorder="1" applyAlignment="1">
      <alignment horizontal="left" vertical="top"/>
    </xf>
    <xf numFmtId="177" fontId="6" fillId="0" borderId="13" xfId="34" applyNumberFormat="1" applyFont="1" applyBorder="1" applyAlignment="1">
      <alignment horizontal="left" vertical="center"/>
    </xf>
    <xf numFmtId="177" fontId="6" fillId="0" borderId="15" xfId="34" applyNumberFormat="1" applyFont="1" applyBorder="1" applyAlignment="1">
      <alignment horizontal="left" vertical="center"/>
    </xf>
    <xf numFmtId="177" fontId="6" fillId="0" borderId="16" xfId="34" applyNumberFormat="1" applyFont="1" applyBorder="1" applyAlignment="1">
      <alignment horizontal="left" vertical="center"/>
    </xf>
    <xf numFmtId="177" fontId="69" fillId="0" borderId="12" xfId="34" applyNumberFormat="1" applyFont="1" applyBorder="1" applyAlignment="1">
      <alignment horizontal="left" vertical="top" wrapText="1"/>
    </xf>
    <xf numFmtId="177" fontId="6" fillId="32" borderId="11" xfId="34" applyNumberFormat="1" applyFont="1" applyFill="1" applyBorder="1" applyAlignment="1">
      <alignment horizontal="center" vertical="center" wrapText="1"/>
    </xf>
    <xf numFmtId="177" fontId="6" fillId="32" borderId="12" xfId="34" applyNumberFormat="1" applyFont="1" applyFill="1" applyBorder="1" applyAlignment="1">
      <alignment horizontal="center" vertical="center" wrapText="1"/>
    </xf>
    <xf numFmtId="177" fontId="12" fillId="41" borderId="13" xfId="34" applyNumberFormat="1" applyFont="1" applyFill="1" applyBorder="1" applyAlignment="1">
      <alignment horizontal="center" vertical="center"/>
    </xf>
    <xf numFmtId="177" fontId="12" fillId="41" borderId="15" xfId="34" applyNumberFormat="1" applyFont="1" applyFill="1" applyBorder="1" applyAlignment="1">
      <alignment horizontal="center" vertical="center"/>
    </xf>
    <xf numFmtId="177" fontId="12" fillId="41" borderId="16" xfId="34" applyNumberFormat="1" applyFont="1" applyFill="1" applyBorder="1" applyAlignment="1">
      <alignment horizontal="center" vertical="center"/>
    </xf>
    <xf numFmtId="177" fontId="4" fillId="41" borderId="13" xfId="34" applyNumberFormat="1" applyFont="1" applyFill="1" applyBorder="1" applyAlignment="1">
      <alignment horizontal="left"/>
    </xf>
    <xf numFmtId="177" fontId="4" fillId="41" borderId="15" xfId="34" applyNumberFormat="1" applyFont="1" applyFill="1" applyBorder="1" applyAlignment="1">
      <alignment horizontal="left"/>
    </xf>
    <xf numFmtId="177" fontId="4" fillId="41" borderId="16" xfId="34" applyNumberFormat="1" applyFont="1" applyFill="1" applyBorder="1" applyAlignment="1">
      <alignment horizontal="left"/>
    </xf>
    <xf numFmtId="0" fontId="25" fillId="0" borderId="0" xfId="33" applyFont="1" applyAlignment="1">
      <alignment horizontal="left"/>
      <protection/>
    </xf>
    <xf numFmtId="0" fontId="20" fillId="41" borderId="10" xfId="0" applyFont="1" applyFill="1" applyBorder="1" applyAlignment="1">
      <alignment horizontal="center" vertical="center"/>
    </xf>
    <xf numFmtId="0" fontId="21" fillId="48" borderId="13" xfId="0" applyFont="1" applyFill="1" applyBorder="1" applyAlignment="1">
      <alignment horizontal="right" vertical="center"/>
    </xf>
    <xf numFmtId="0" fontId="0" fillId="48" borderId="16" xfId="0" applyFill="1" applyBorder="1" applyAlignment="1">
      <alignment horizontal="right"/>
    </xf>
    <xf numFmtId="177" fontId="76" fillId="39" borderId="0" xfId="34" applyNumberFormat="1" applyFont="1" applyFill="1" applyBorder="1" applyAlignment="1">
      <alignment horizontal="left"/>
    </xf>
    <xf numFmtId="177" fontId="76" fillId="32" borderId="0" xfId="34" applyNumberFormat="1" applyFont="1" applyFill="1" applyBorder="1" applyAlignment="1">
      <alignment horizontal="left"/>
    </xf>
    <xf numFmtId="0" fontId="20" fillId="50" borderId="13" xfId="0" applyFont="1" applyFill="1" applyBorder="1" applyAlignment="1">
      <alignment horizontal="center" vertical="center"/>
    </xf>
    <xf numFmtId="0" fontId="20" fillId="50" borderId="15" xfId="0" applyFont="1" applyFill="1" applyBorder="1" applyAlignment="1">
      <alignment horizontal="center" vertical="center"/>
    </xf>
    <xf numFmtId="0" fontId="20" fillId="50" borderId="16" xfId="0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33" xfId="33" applyFont="1" applyFill="1" applyBorder="1" applyAlignment="1">
      <alignment horizontal="center" vertical="center"/>
      <protection/>
    </xf>
    <xf numFmtId="0" fontId="20" fillId="0" borderId="41" xfId="33" applyFont="1" applyFill="1" applyBorder="1" applyAlignment="1">
      <alignment horizontal="center" vertical="center"/>
      <protection/>
    </xf>
    <xf numFmtId="0" fontId="20" fillId="0" borderId="42" xfId="33" applyFont="1" applyFill="1" applyBorder="1" applyAlignment="1">
      <alignment horizontal="center" vertical="center"/>
      <protection/>
    </xf>
    <xf numFmtId="0" fontId="24" fillId="45" borderId="24" xfId="33" applyFont="1" applyFill="1" applyBorder="1" applyAlignment="1">
      <alignment horizontal="left" vertical="center" wrapText="1"/>
      <protection/>
    </xf>
    <xf numFmtId="0" fontId="24" fillId="45" borderId="43" xfId="33" applyFont="1" applyFill="1" applyBorder="1" applyAlignment="1">
      <alignment horizontal="left" vertical="center" wrapText="1"/>
      <protection/>
    </xf>
    <xf numFmtId="0" fontId="24" fillId="0" borderId="44" xfId="33" applyFont="1" applyBorder="1" applyAlignment="1">
      <alignment horizontal="left" vertical="center" wrapText="1"/>
      <protection/>
    </xf>
    <xf numFmtId="0" fontId="24" fillId="0" borderId="26" xfId="33" applyFont="1" applyBorder="1" applyAlignment="1">
      <alignment horizontal="left" vertical="center" wrapText="1"/>
      <protection/>
    </xf>
    <xf numFmtId="0" fontId="24" fillId="47" borderId="44" xfId="33" applyFont="1" applyFill="1" applyBorder="1" applyAlignment="1">
      <alignment horizontal="left" vertical="center" wrapText="1"/>
      <protection/>
    </xf>
    <xf numFmtId="0" fontId="24" fillId="47" borderId="26" xfId="33" applyFont="1" applyFill="1" applyBorder="1" applyAlignment="1">
      <alignment horizontal="left" vertical="center" wrapText="1"/>
      <protection/>
    </xf>
    <xf numFmtId="177" fontId="0" fillId="0" borderId="10" xfId="33" applyNumberFormat="1" applyFill="1" applyBorder="1" applyAlignment="1">
      <alignment vertical="center"/>
      <protection/>
    </xf>
    <xf numFmtId="0" fontId="0" fillId="0" borderId="10" xfId="33" applyFill="1" applyBorder="1" applyAlignment="1">
      <alignment vertical="center"/>
      <protection/>
    </xf>
    <xf numFmtId="177" fontId="0" fillId="0" borderId="10" xfId="33" applyNumberFormat="1" applyFill="1" applyBorder="1" applyAlignment="1">
      <alignment horizontal="center"/>
      <protection/>
    </xf>
    <xf numFmtId="0" fontId="0" fillId="0" borderId="10" xfId="33" applyFill="1" applyBorder="1" applyAlignment="1">
      <alignment horizontal="center"/>
      <protection/>
    </xf>
    <xf numFmtId="0" fontId="0" fillId="0" borderId="45" xfId="33" applyFont="1" applyBorder="1" applyAlignment="1">
      <alignment horizontal="center" vertical="center" wrapText="1"/>
      <protection/>
    </xf>
    <xf numFmtId="0" fontId="0" fillId="0" borderId="46" xfId="33" applyFont="1" applyBorder="1" applyAlignment="1">
      <alignment horizontal="center" vertical="center" wrapText="1"/>
      <protection/>
    </xf>
    <xf numFmtId="0" fontId="0" fillId="0" borderId="45" xfId="33" applyFont="1" applyFill="1" applyBorder="1" applyAlignment="1">
      <alignment horizontal="center" vertical="center"/>
      <protection/>
    </xf>
    <xf numFmtId="0" fontId="0" fillId="0" borderId="47" xfId="33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33" xfId="33" applyBorder="1" applyAlignment="1">
      <alignment horizontal="center" vertical="center"/>
      <protection/>
    </xf>
    <xf numFmtId="0" fontId="0" fillId="0" borderId="33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水、電、瓦斯費(100年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gas.com.tw/service_gass.as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="80" zoomScaleNormal="80" zoomScalePageLayoutView="0" workbookViewId="0" topLeftCell="A13">
      <selection activeCell="T3" sqref="T3:X14"/>
    </sheetView>
  </sheetViews>
  <sheetFormatPr defaultColWidth="9.00390625" defaultRowHeight="16.5"/>
  <cols>
    <col min="1" max="1" width="17.50390625" style="8" customWidth="1"/>
    <col min="2" max="2" width="15.875" style="51" bestFit="1" customWidth="1"/>
    <col min="3" max="3" width="8.50390625" style="26" bestFit="1" customWidth="1"/>
    <col min="4" max="4" width="37.125" style="24" hidden="1" customWidth="1"/>
    <col min="5" max="5" width="50.375" style="0" hidden="1" customWidth="1"/>
    <col min="6" max="8" width="11.125" style="51" bestFit="1" customWidth="1"/>
    <col min="9" max="9" width="12.125" style="51" bestFit="1" customWidth="1"/>
    <col min="10" max="11" width="11.125" style="51" bestFit="1" customWidth="1"/>
    <col min="12" max="12" width="11.125" style="254" bestFit="1" customWidth="1"/>
    <col min="13" max="17" width="11.125" style="51" bestFit="1" customWidth="1"/>
    <col min="18" max="18" width="12.125" style="0" bestFit="1" customWidth="1"/>
  </cols>
  <sheetData>
    <row r="1" spans="1:17" ht="24">
      <c r="A1" s="325" t="s">
        <v>366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7"/>
    </row>
    <row r="2" spans="1:17" ht="15.75">
      <c r="A2" s="13" t="s">
        <v>0</v>
      </c>
      <c r="B2" s="13" t="s">
        <v>1</v>
      </c>
      <c r="C2" s="5" t="s">
        <v>105</v>
      </c>
      <c r="D2" s="23" t="s">
        <v>99</v>
      </c>
      <c r="E2" s="1" t="s">
        <v>100</v>
      </c>
      <c r="F2" s="255" t="s">
        <v>2</v>
      </c>
      <c r="G2" s="255" t="s">
        <v>3</v>
      </c>
      <c r="H2" s="255" t="s">
        <v>4</v>
      </c>
      <c r="I2" s="255" t="s">
        <v>5</v>
      </c>
      <c r="J2" s="255" t="s">
        <v>6</v>
      </c>
      <c r="K2" s="255" t="s">
        <v>7</v>
      </c>
      <c r="L2" s="251" t="s">
        <v>8</v>
      </c>
      <c r="M2" s="255" t="s">
        <v>9</v>
      </c>
      <c r="N2" s="255" t="s">
        <v>10</v>
      </c>
      <c r="O2" s="255" t="s">
        <v>11</v>
      </c>
      <c r="P2" s="255" t="s">
        <v>12</v>
      </c>
      <c r="Q2" s="255" t="s">
        <v>13</v>
      </c>
    </row>
    <row r="3" spans="1:24" ht="15.75">
      <c r="A3" s="54" t="s">
        <v>65</v>
      </c>
      <c r="B3" s="55" t="s">
        <v>14</v>
      </c>
      <c r="C3" s="62" t="s">
        <v>106</v>
      </c>
      <c r="D3" s="11" t="s">
        <v>76</v>
      </c>
      <c r="E3" s="328" t="s">
        <v>74</v>
      </c>
      <c r="F3" s="49">
        <v>730605</v>
      </c>
      <c r="G3" s="49">
        <v>714766</v>
      </c>
      <c r="H3" s="49">
        <v>540856</v>
      </c>
      <c r="I3" s="49">
        <v>775506</v>
      </c>
      <c r="J3" s="49">
        <v>881356</v>
      </c>
      <c r="K3" s="49">
        <v>1318422</v>
      </c>
      <c r="L3" s="49">
        <v>1620061</v>
      </c>
      <c r="M3" s="49">
        <v>1231928</v>
      </c>
      <c r="N3" s="49">
        <v>1171912</v>
      </c>
      <c r="O3" s="49">
        <v>1312963</v>
      </c>
      <c r="P3" s="49"/>
      <c r="Q3" s="49"/>
      <c r="R3" s="7">
        <f>SUM(F3:Q3)</f>
        <v>10298375</v>
      </c>
      <c r="T3" s="297"/>
      <c r="U3" s="298"/>
      <c r="V3" s="298"/>
      <c r="W3" s="298"/>
      <c r="X3" s="299"/>
    </row>
    <row r="4" spans="1:24" ht="15.75">
      <c r="A4" s="54" t="s">
        <v>62</v>
      </c>
      <c r="B4" s="55" t="s">
        <v>49</v>
      </c>
      <c r="C4" s="62" t="s">
        <v>107</v>
      </c>
      <c r="D4" s="11"/>
      <c r="E4" s="329"/>
      <c r="F4" s="49">
        <v>254394</v>
      </c>
      <c r="G4" s="49">
        <v>249441</v>
      </c>
      <c r="H4" s="49">
        <v>209213</v>
      </c>
      <c r="I4" s="49">
        <v>251491</v>
      </c>
      <c r="J4" s="49">
        <v>274832</v>
      </c>
      <c r="K4" s="49">
        <v>360711</v>
      </c>
      <c r="L4" s="49">
        <v>399221</v>
      </c>
      <c r="M4" s="49">
        <v>388532</v>
      </c>
      <c r="N4" s="49">
        <v>387878</v>
      </c>
      <c r="O4" s="49">
        <v>366594</v>
      </c>
      <c r="P4" s="49"/>
      <c r="Q4" s="49"/>
      <c r="R4" s="7">
        <f aca="true" t="shared" si="0" ref="R4:R43">SUM(F4:Q4)</f>
        <v>3142307</v>
      </c>
      <c r="T4" s="300"/>
      <c r="U4" s="301"/>
      <c r="V4" s="301"/>
      <c r="W4" s="301"/>
      <c r="X4" s="302"/>
    </row>
    <row r="5" spans="1:24" ht="15.75">
      <c r="A5" s="44" t="s">
        <v>15</v>
      </c>
      <c r="B5" s="46" t="s">
        <v>16</v>
      </c>
      <c r="C5" s="47" t="s">
        <v>108</v>
      </c>
      <c r="D5" s="14" t="s">
        <v>77</v>
      </c>
      <c r="E5" s="330" t="s">
        <v>73</v>
      </c>
      <c r="F5" s="45">
        <v>123319</v>
      </c>
      <c r="G5" s="45">
        <v>113322</v>
      </c>
      <c r="H5" s="45">
        <v>72538</v>
      </c>
      <c r="I5" s="45">
        <v>110083</v>
      </c>
      <c r="J5" s="45">
        <v>107457</v>
      </c>
      <c r="K5" s="45">
        <v>135159</v>
      </c>
      <c r="L5" s="45">
        <v>160037</v>
      </c>
      <c r="M5" s="45">
        <v>70654</v>
      </c>
      <c r="N5" s="45">
        <v>73575</v>
      </c>
      <c r="O5" s="45">
        <v>112241</v>
      </c>
      <c r="P5" s="45"/>
      <c r="Q5" s="45"/>
      <c r="R5" s="7">
        <f t="shared" si="0"/>
        <v>1078385</v>
      </c>
      <c r="T5" s="300"/>
      <c r="U5" s="301"/>
      <c r="V5" s="301"/>
      <c r="W5" s="301"/>
      <c r="X5" s="302"/>
    </row>
    <row r="6" spans="1:24" ht="15.75">
      <c r="A6" s="44" t="s">
        <v>17</v>
      </c>
      <c r="B6" s="46" t="s">
        <v>67</v>
      </c>
      <c r="C6" s="47" t="s">
        <v>109</v>
      </c>
      <c r="D6" s="14" t="s">
        <v>78</v>
      </c>
      <c r="E6" s="331"/>
      <c r="F6" s="45">
        <v>105531</v>
      </c>
      <c r="G6" s="45">
        <v>101908</v>
      </c>
      <c r="H6" s="45">
        <v>63702</v>
      </c>
      <c r="I6" s="45">
        <v>118114</v>
      </c>
      <c r="J6" s="45">
        <v>126363</v>
      </c>
      <c r="K6" s="45">
        <v>172314</v>
      </c>
      <c r="L6" s="45">
        <v>204466</v>
      </c>
      <c r="M6" s="45">
        <v>108809</v>
      </c>
      <c r="N6" s="45">
        <v>102227</v>
      </c>
      <c r="O6" s="45">
        <v>152800</v>
      </c>
      <c r="P6" s="45"/>
      <c r="Q6" s="45"/>
      <c r="R6" s="7">
        <f t="shared" si="0"/>
        <v>1256234</v>
      </c>
      <c r="T6" s="300"/>
      <c r="U6" s="301"/>
      <c r="V6" s="301"/>
      <c r="W6" s="301"/>
      <c r="X6" s="302"/>
    </row>
    <row r="7" spans="1:24" ht="15.75">
      <c r="A7" s="3" t="s">
        <v>18</v>
      </c>
      <c r="B7" s="23"/>
      <c r="C7" s="25"/>
      <c r="D7" s="11"/>
      <c r="E7" s="2">
        <f>SUM(E3:E6)</f>
        <v>0</v>
      </c>
      <c r="F7" s="30">
        <f aca="true" t="shared" si="1" ref="F7:Q7">SUM(F3:F6)</f>
        <v>1213849</v>
      </c>
      <c r="G7" s="30">
        <f t="shared" si="1"/>
        <v>1179437</v>
      </c>
      <c r="H7" s="30">
        <f t="shared" si="1"/>
        <v>886309</v>
      </c>
      <c r="I7" s="30">
        <f t="shared" si="1"/>
        <v>1255194</v>
      </c>
      <c r="J7" s="30">
        <f t="shared" si="1"/>
        <v>1390008</v>
      </c>
      <c r="K7" s="30">
        <f t="shared" si="1"/>
        <v>1986606</v>
      </c>
      <c r="L7" s="252">
        <f t="shared" si="1"/>
        <v>2383785</v>
      </c>
      <c r="M7" s="30">
        <f t="shared" si="1"/>
        <v>1799923</v>
      </c>
      <c r="N7" s="30">
        <f t="shared" si="1"/>
        <v>1735592</v>
      </c>
      <c r="O7" s="30">
        <f t="shared" si="1"/>
        <v>1944598</v>
      </c>
      <c r="P7" s="30">
        <f t="shared" si="1"/>
        <v>0</v>
      </c>
      <c r="Q7" s="30">
        <f t="shared" si="1"/>
        <v>0</v>
      </c>
      <c r="R7" s="7">
        <f t="shared" si="0"/>
        <v>15775301</v>
      </c>
      <c r="T7" s="300"/>
      <c r="U7" s="301"/>
      <c r="V7" s="301"/>
      <c r="W7" s="301"/>
      <c r="X7" s="302"/>
    </row>
    <row r="8" spans="1:24" ht="15.75">
      <c r="A8" s="332" t="s">
        <v>19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R8" s="7"/>
      <c r="T8" s="300"/>
      <c r="U8" s="301"/>
      <c r="V8" s="301"/>
      <c r="W8" s="301"/>
      <c r="X8" s="302"/>
    </row>
    <row r="9" spans="1:24" ht="15.75">
      <c r="A9" s="63" t="s">
        <v>20</v>
      </c>
      <c r="B9" s="46" t="s">
        <v>21</v>
      </c>
      <c r="C9" s="47" t="s">
        <v>110</v>
      </c>
      <c r="D9" s="11" t="s">
        <v>79</v>
      </c>
      <c r="E9" s="9" t="s">
        <v>73</v>
      </c>
      <c r="F9" s="290">
        <v>42460</v>
      </c>
      <c r="G9" s="290">
        <v>40597</v>
      </c>
      <c r="H9" s="290">
        <v>33627</v>
      </c>
      <c r="I9" s="290">
        <v>33777</v>
      </c>
      <c r="J9" s="290">
        <v>38116</v>
      </c>
      <c r="K9" s="290">
        <v>39894</v>
      </c>
      <c r="L9" s="290">
        <v>41822</v>
      </c>
      <c r="M9" s="290">
        <v>26195</v>
      </c>
      <c r="N9" s="290">
        <v>28715</v>
      </c>
      <c r="O9" s="290">
        <v>40533</v>
      </c>
      <c r="P9" s="290"/>
      <c r="Q9" s="290"/>
      <c r="R9" s="7">
        <f t="shared" si="0"/>
        <v>365736</v>
      </c>
      <c r="T9" s="300"/>
      <c r="U9" s="301"/>
      <c r="V9" s="301"/>
      <c r="W9" s="301"/>
      <c r="X9" s="302"/>
    </row>
    <row r="10" spans="1:24" ht="15.75">
      <c r="A10" s="56" t="s">
        <v>22</v>
      </c>
      <c r="B10" s="55" t="s">
        <v>23</v>
      </c>
      <c r="C10" s="62" t="s">
        <v>111</v>
      </c>
      <c r="D10" s="11" t="s">
        <v>80</v>
      </c>
      <c r="E10" s="53" t="s">
        <v>74</v>
      </c>
      <c r="F10" s="291">
        <v>1993</v>
      </c>
      <c r="G10" s="257"/>
      <c r="H10" s="292">
        <v>2146</v>
      </c>
      <c r="I10" s="257"/>
      <c r="J10" s="292">
        <v>2045</v>
      </c>
      <c r="K10" s="257"/>
      <c r="L10" s="49">
        <v>5673</v>
      </c>
      <c r="M10" s="257"/>
      <c r="N10" s="291">
        <v>4268</v>
      </c>
      <c r="O10" s="257"/>
      <c r="P10" s="292"/>
      <c r="Q10" s="257"/>
      <c r="R10" s="7">
        <f t="shared" si="0"/>
        <v>16125</v>
      </c>
      <c r="T10" s="300"/>
      <c r="U10" s="301"/>
      <c r="V10" s="301"/>
      <c r="W10" s="301"/>
      <c r="X10" s="302"/>
    </row>
    <row r="11" spans="1:24" ht="15.75">
      <c r="A11" s="63" t="s">
        <v>24</v>
      </c>
      <c r="B11" s="46" t="s">
        <v>25</v>
      </c>
      <c r="C11" s="47" t="s">
        <v>112</v>
      </c>
      <c r="D11" s="11" t="s">
        <v>81</v>
      </c>
      <c r="E11" s="9" t="s">
        <v>73</v>
      </c>
      <c r="F11" s="90">
        <v>65</v>
      </c>
      <c r="G11" s="257"/>
      <c r="H11" s="90">
        <v>65</v>
      </c>
      <c r="I11" s="257"/>
      <c r="J11" s="90">
        <v>65</v>
      </c>
      <c r="K11" s="257"/>
      <c r="L11" s="90">
        <v>65</v>
      </c>
      <c r="M11" s="257"/>
      <c r="N11" s="90">
        <v>65</v>
      </c>
      <c r="O11" s="257"/>
      <c r="P11" s="90"/>
      <c r="Q11" s="257"/>
      <c r="R11" s="7">
        <f t="shared" si="0"/>
        <v>325</v>
      </c>
      <c r="T11" s="300"/>
      <c r="U11" s="301"/>
      <c r="V11" s="301"/>
      <c r="W11" s="301"/>
      <c r="X11" s="302"/>
    </row>
    <row r="12" spans="1:24" ht="27">
      <c r="A12" s="57" t="s">
        <v>70</v>
      </c>
      <c r="B12" s="58" t="s">
        <v>28</v>
      </c>
      <c r="C12" s="59" t="s">
        <v>113</v>
      </c>
      <c r="D12" s="12" t="s">
        <v>76</v>
      </c>
      <c r="E12" s="328" t="s">
        <v>161</v>
      </c>
      <c r="F12" s="291">
        <v>6377</v>
      </c>
      <c r="G12" s="257"/>
      <c r="H12" s="291">
        <v>4527</v>
      </c>
      <c r="I12" s="257"/>
      <c r="J12" s="291">
        <v>7653</v>
      </c>
      <c r="K12" s="257"/>
      <c r="L12" s="49">
        <v>13777</v>
      </c>
      <c r="M12" s="257"/>
      <c r="N12" s="291">
        <v>7448</v>
      </c>
      <c r="O12" s="257"/>
      <c r="P12" s="291"/>
      <c r="Q12" s="257"/>
      <c r="R12" s="7">
        <f t="shared" si="0"/>
        <v>39782</v>
      </c>
      <c r="T12" s="300"/>
      <c r="U12" s="301"/>
      <c r="V12" s="301"/>
      <c r="W12" s="301"/>
      <c r="X12" s="302"/>
    </row>
    <row r="13" spans="1:24" ht="27">
      <c r="A13" s="57" t="s">
        <v>71</v>
      </c>
      <c r="B13" s="55" t="s">
        <v>48</v>
      </c>
      <c r="C13" s="61" t="s">
        <v>114</v>
      </c>
      <c r="D13" s="16" t="s">
        <v>82</v>
      </c>
      <c r="E13" s="335"/>
      <c r="F13" s="291">
        <v>15904</v>
      </c>
      <c r="G13" s="291">
        <v>15397</v>
      </c>
      <c r="H13" s="291">
        <v>14934</v>
      </c>
      <c r="I13" s="291">
        <v>16727</v>
      </c>
      <c r="J13" s="291">
        <v>19066</v>
      </c>
      <c r="K13" s="291">
        <v>24132</v>
      </c>
      <c r="L13" s="49">
        <v>26237</v>
      </c>
      <c r="M13" s="291">
        <v>27544</v>
      </c>
      <c r="N13" s="291">
        <v>25855</v>
      </c>
      <c r="O13" s="291">
        <v>26050</v>
      </c>
      <c r="P13" s="291"/>
      <c r="Q13" s="291"/>
      <c r="R13" s="7">
        <f t="shared" si="0"/>
        <v>211846</v>
      </c>
      <c r="T13" s="300"/>
      <c r="U13" s="301"/>
      <c r="V13" s="301"/>
      <c r="W13" s="301"/>
      <c r="X13" s="302"/>
    </row>
    <row r="14" spans="1:24" ht="27">
      <c r="A14" s="100" t="s">
        <v>55</v>
      </c>
      <c r="B14" s="101" t="s">
        <v>50</v>
      </c>
      <c r="C14" s="102" t="s">
        <v>115</v>
      </c>
      <c r="D14" s="103" t="s">
        <v>83</v>
      </c>
      <c r="E14" s="104" t="s">
        <v>75</v>
      </c>
      <c r="F14" s="294">
        <v>46481</v>
      </c>
      <c r="G14" s="257"/>
      <c r="H14" s="294">
        <v>38489</v>
      </c>
      <c r="I14" s="257"/>
      <c r="J14" s="294">
        <v>57413</v>
      </c>
      <c r="K14" s="257"/>
      <c r="L14" s="294">
        <v>115073</v>
      </c>
      <c r="M14" s="257"/>
      <c r="N14" s="294">
        <v>124718</v>
      </c>
      <c r="O14" s="257"/>
      <c r="P14" s="294"/>
      <c r="Q14" s="257"/>
      <c r="R14" s="7">
        <f t="shared" si="0"/>
        <v>382174</v>
      </c>
      <c r="T14" s="303"/>
      <c r="U14" s="304"/>
      <c r="V14" s="304"/>
      <c r="W14" s="304"/>
      <c r="X14" s="305"/>
    </row>
    <row r="15" spans="1:18" ht="15.75">
      <c r="A15" s="50" t="s">
        <v>145</v>
      </c>
      <c r="B15" s="4" t="s">
        <v>49</v>
      </c>
      <c r="C15" s="6" t="s">
        <v>116</v>
      </c>
      <c r="D15" s="17"/>
      <c r="E15" s="338" t="s">
        <v>66</v>
      </c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40"/>
      <c r="R15" s="7"/>
    </row>
    <row r="16" spans="1:19" ht="15.75">
      <c r="A16" s="80" t="s">
        <v>57</v>
      </c>
      <c r="B16" s="76" t="s">
        <v>29</v>
      </c>
      <c r="C16" s="77" t="s">
        <v>117</v>
      </c>
      <c r="D16" s="12" t="s">
        <v>151</v>
      </c>
      <c r="E16" s="78" t="s">
        <v>164</v>
      </c>
      <c r="F16" s="257"/>
      <c r="G16" s="30">
        <v>1669</v>
      </c>
      <c r="H16" s="257"/>
      <c r="I16" s="288">
        <v>1892</v>
      </c>
      <c r="J16" s="257"/>
      <c r="K16" s="30">
        <v>4710</v>
      </c>
      <c r="L16" s="257"/>
      <c r="M16" s="29">
        <v>8062</v>
      </c>
      <c r="N16" s="257"/>
      <c r="O16" s="30">
        <v>9673</v>
      </c>
      <c r="P16" s="257"/>
      <c r="Q16" s="29"/>
      <c r="R16" s="7">
        <f t="shared" si="0"/>
        <v>26006</v>
      </c>
      <c r="S16" s="48" t="s">
        <v>149</v>
      </c>
    </row>
    <row r="17" spans="1:19" ht="15.75">
      <c r="A17" s="66" t="s">
        <v>61</v>
      </c>
      <c r="B17" s="67" t="s">
        <v>34</v>
      </c>
      <c r="C17" s="68" t="s">
        <v>118</v>
      </c>
      <c r="D17" s="12" t="s">
        <v>152</v>
      </c>
      <c r="E17" s="79" t="s">
        <v>159</v>
      </c>
      <c r="F17" s="257"/>
      <c r="G17" s="277">
        <v>231</v>
      </c>
      <c r="H17" s="257"/>
      <c r="I17" s="288">
        <v>372</v>
      </c>
      <c r="J17" s="257"/>
      <c r="K17" s="37">
        <v>500</v>
      </c>
      <c r="L17" s="257"/>
      <c r="M17" s="29">
        <v>699</v>
      </c>
      <c r="N17" s="257"/>
      <c r="O17" s="38">
        <v>965</v>
      </c>
      <c r="P17" s="257"/>
      <c r="Q17" s="29"/>
      <c r="R17" s="7">
        <f t="shared" si="0"/>
        <v>2767</v>
      </c>
      <c r="S17" s="48" t="s">
        <v>148</v>
      </c>
    </row>
    <row r="18" spans="1:19" ht="15.75">
      <c r="A18" s="308" t="s">
        <v>102</v>
      </c>
      <c r="B18" s="64" t="s">
        <v>103</v>
      </c>
      <c r="C18" s="65" t="s">
        <v>119</v>
      </c>
      <c r="D18" s="12" t="s">
        <v>153</v>
      </c>
      <c r="E18" s="310" t="s">
        <v>157</v>
      </c>
      <c r="F18" s="287">
        <v>114</v>
      </c>
      <c r="G18" s="257"/>
      <c r="H18" s="287">
        <v>179</v>
      </c>
      <c r="I18" s="257"/>
      <c r="J18" s="287">
        <v>431</v>
      </c>
      <c r="K18" s="257"/>
      <c r="L18" s="287">
        <v>1258</v>
      </c>
      <c r="M18" s="257"/>
      <c r="N18" s="30">
        <v>489</v>
      </c>
      <c r="O18" s="257"/>
      <c r="P18" s="29"/>
      <c r="Q18" s="257"/>
      <c r="R18" s="7">
        <f t="shared" si="0"/>
        <v>2471</v>
      </c>
      <c r="S18" s="48" t="s">
        <v>150</v>
      </c>
    </row>
    <row r="19" spans="1:19" ht="15.75">
      <c r="A19" s="309"/>
      <c r="B19" s="64" t="s">
        <v>104</v>
      </c>
      <c r="C19" s="65" t="s">
        <v>120</v>
      </c>
      <c r="D19" s="12" t="s">
        <v>154</v>
      </c>
      <c r="E19" s="311"/>
      <c r="F19" s="287">
        <v>1718</v>
      </c>
      <c r="G19" s="257"/>
      <c r="H19" s="287">
        <v>1504</v>
      </c>
      <c r="I19" s="257"/>
      <c r="J19" s="287">
        <v>2846</v>
      </c>
      <c r="K19" s="257"/>
      <c r="L19" s="287">
        <v>5973</v>
      </c>
      <c r="M19" s="257"/>
      <c r="N19" s="30">
        <v>8218</v>
      </c>
      <c r="O19" s="257"/>
      <c r="P19" s="29"/>
      <c r="Q19" s="257"/>
      <c r="R19" s="7">
        <f t="shared" si="0"/>
        <v>20259</v>
      </c>
      <c r="S19" s="48" t="s">
        <v>150</v>
      </c>
    </row>
    <row r="20" spans="1:18" ht="15.75">
      <c r="A20" s="81" t="s">
        <v>58</v>
      </c>
      <c r="B20" s="82" t="s">
        <v>52</v>
      </c>
      <c r="C20" s="83" t="s">
        <v>121</v>
      </c>
      <c r="D20" s="18"/>
      <c r="E20" s="310" t="s">
        <v>158</v>
      </c>
      <c r="F20" s="257"/>
      <c r="G20" s="293">
        <v>196</v>
      </c>
      <c r="H20" s="257"/>
      <c r="I20" s="293">
        <v>196</v>
      </c>
      <c r="J20" s="257"/>
      <c r="K20" s="293">
        <v>196</v>
      </c>
      <c r="L20" s="257"/>
      <c r="M20" s="293">
        <v>196</v>
      </c>
      <c r="N20" s="257"/>
      <c r="O20" s="293">
        <v>196</v>
      </c>
      <c r="P20" s="257"/>
      <c r="Q20" s="293"/>
      <c r="R20" s="7">
        <f t="shared" si="0"/>
        <v>980</v>
      </c>
    </row>
    <row r="21" spans="1:18" ht="15.75">
      <c r="A21" s="314" t="s">
        <v>59</v>
      </c>
      <c r="B21" s="82" t="s">
        <v>30</v>
      </c>
      <c r="C21" s="83" t="s">
        <v>122</v>
      </c>
      <c r="D21" s="20"/>
      <c r="E21" s="312"/>
      <c r="F21" s="257"/>
      <c r="G21" s="293">
        <v>906</v>
      </c>
      <c r="H21" s="257"/>
      <c r="I21" s="293">
        <v>1114</v>
      </c>
      <c r="J21" s="257"/>
      <c r="K21" s="293">
        <v>2010</v>
      </c>
      <c r="L21" s="257"/>
      <c r="M21" s="293">
        <v>4276</v>
      </c>
      <c r="N21" s="257"/>
      <c r="O21" s="293">
        <v>3989</v>
      </c>
      <c r="P21" s="257"/>
      <c r="Q21" s="293"/>
      <c r="R21" s="7">
        <f t="shared" si="0"/>
        <v>12295</v>
      </c>
    </row>
    <row r="22" spans="1:18" ht="15.75">
      <c r="A22" s="315"/>
      <c r="B22" s="82" t="s">
        <v>31</v>
      </c>
      <c r="C22" s="83" t="s">
        <v>123</v>
      </c>
      <c r="D22" s="20"/>
      <c r="E22" s="312"/>
      <c r="F22" s="257"/>
      <c r="G22" s="293">
        <v>305</v>
      </c>
      <c r="H22" s="257"/>
      <c r="I22" s="293">
        <v>303</v>
      </c>
      <c r="J22" s="257"/>
      <c r="K22" s="293">
        <v>370</v>
      </c>
      <c r="L22" s="257"/>
      <c r="M22" s="293">
        <v>262</v>
      </c>
      <c r="N22" s="257"/>
      <c r="O22" s="293">
        <v>345</v>
      </c>
      <c r="P22" s="257"/>
      <c r="Q22" s="293"/>
      <c r="R22" s="7">
        <f t="shared" si="0"/>
        <v>1585</v>
      </c>
    </row>
    <row r="23" spans="1:18" ht="15.75">
      <c r="A23" s="315"/>
      <c r="B23" s="82" t="s">
        <v>32</v>
      </c>
      <c r="C23" s="83" t="s">
        <v>124</v>
      </c>
      <c r="D23" s="20"/>
      <c r="E23" s="312"/>
      <c r="F23" s="257"/>
      <c r="G23" s="293">
        <v>605</v>
      </c>
      <c r="H23" s="257"/>
      <c r="I23" s="293">
        <v>696</v>
      </c>
      <c r="J23" s="257"/>
      <c r="K23" s="293">
        <v>811</v>
      </c>
      <c r="L23" s="257"/>
      <c r="M23" s="293">
        <v>1460</v>
      </c>
      <c r="N23" s="257"/>
      <c r="O23" s="293">
        <v>1379</v>
      </c>
      <c r="P23" s="257"/>
      <c r="Q23" s="293"/>
      <c r="R23" s="7">
        <f t="shared" si="0"/>
        <v>4951</v>
      </c>
    </row>
    <row r="24" spans="1:18" ht="15.75">
      <c r="A24" s="315"/>
      <c r="B24" s="82" t="s">
        <v>33</v>
      </c>
      <c r="C24" s="83" t="s">
        <v>125</v>
      </c>
      <c r="D24" s="20"/>
      <c r="E24" s="312"/>
      <c r="F24" s="257"/>
      <c r="G24" s="293">
        <v>132</v>
      </c>
      <c r="H24" s="257"/>
      <c r="I24" s="293">
        <v>150</v>
      </c>
      <c r="J24" s="257"/>
      <c r="K24" s="293">
        <v>238</v>
      </c>
      <c r="L24" s="257"/>
      <c r="M24" s="293">
        <v>410</v>
      </c>
      <c r="N24" s="257"/>
      <c r="O24" s="293">
        <v>534</v>
      </c>
      <c r="P24" s="257"/>
      <c r="Q24" s="293"/>
      <c r="R24" s="7">
        <f t="shared" si="0"/>
        <v>1464</v>
      </c>
    </row>
    <row r="25" spans="1:18" ht="15.75">
      <c r="A25" s="315"/>
      <c r="B25" s="82" t="s">
        <v>35</v>
      </c>
      <c r="C25" s="83" t="s">
        <v>126</v>
      </c>
      <c r="D25" s="20"/>
      <c r="E25" s="312"/>
      <c r="F25" s="257"/>
      <c r="G25" s="293">
        <v>65</v>
      </c>
      <c r="H25" s="257"/>
      <c r="I25" s="293">
        <v>70</v>
      </c>
      <c r="J25" s="257"/>
      <c r="K25" s="293">
        <v>65</v>
      </c>
      <c r="L25" s="257"/>
      <c r="M25" s="293">
        <v>65</v>
      </c>
      <c r="N25" s="257"/>
      <c r="O25" s="293">
        <v>65</v>
      </c>
      <c r="P25" s="257"/>
      <c r="Q25" s="293"/>
      <c r="R25" s="7">
        <f t="shared" si="0"/>
        <v>330</v>
      </c>
    </row>
    <row r="26" spans="1:18" ht="15.75">
      <c r="A26" s="315"/>
      <c r="B26" s="82" t="s">
        <v>36</v>
      </c>
      <c r="C26" s="83" t="s">
        <v>127</v>
      </c>
      <c r="D26" s="20"/>
      <c r="E26" s="312"/>
      <c r="F26" s="257"/>
      <c r="G26" s="293">
        <v>498</v>
      </c>
      <c r="H26" s="257"/>
      <c r="I26" s="293">
        <v>494</v>
      </c>
      <c r="J26" s="257"/>
      <c r="K26" s="293">
        <v>736</v>
      </c>
      <c r="L26" s="257"/>
      <c r="M26" s="293">
        <v>1363</v>
      </c>
      <c r="N26" s="257"/>
      <c r="O26" s="293">
        <v>1319</v>
      </c>
      <c r="P26" s="257"/>
      <c r="Q26" s="293"/>
      <c r="R26" s="7">
        <f t="shared" si="0"/>
        <v>4410</v>
      </c>
    </row>
    <row r="27" spans="1:18" ht="15.75">
      <c r="A27" s="316"/>
      <c r="B27" s="82" t="s">
        <v>37</v>
      </c>
      <c r="C27" s="83" t="s">
        <v>128</v>
      </c>
      <c r="D27" s="20"/>
      <c r="E27" s="312"/>
      <c r="F27" s="257"/>
      <c r="G27" s="293">
        <v>2224</v>
      </c>
      <c r="H27" s="257"/>
      <c r="I27" s="293">
        <v>2346</v>
      </c>
      <c r="J27" s="257"/>
      <c r="K27" s="293">
        <v>5512</v>
      </c>
      <c r="L27" s="257"/>
      <c r="M27" s="293">
        <v>11782</v>
      </c>
      <c r="N27" s="257"/>
      <c r="O27" s="293">
        <v>11378</v>
      </c>
      <c r="P27" s="257"/>
      <c r="Q27" s="293"/>
      <c r="R27" s="7">
        <f t="shared" si="0"/>
        <v>33242</v>
      </c>
    </row>
    <row r="28" spans="1:18" ht="22.5">
      <c r="A28" s="84" t="s">
        <v>69</v>
      </c>
      <c r="B28" s="85" t="s">
        <v>68</v>
      </c>
      <c r="C28" s="86" t="s">
        <v>129</v>
      </c>
      <c r="D28" s="16"/>
      <c r="E28" s="313"/>
      <c r="F28" s="258"/>
      <c r="G28" s="293">
        <v>526</v>
      </c>
      <c r="H28" s="258"/>
      <c r="I28" s="293">
        <v>540</v>
      </c>
      <c r="J28" s="258"/>
      <c r="K28" s="293">
        <v>761</v>
      </c>
      <c r="L28" s="258"/>
      <c r="M28" s="293">
        <v>1258</v>
      </c>
      <c r="N28" s="258"/>
      <c r="O28" s="293">
        <v>1334</v>
      </c>
      <c r="P28" s="258"/>
      <c r="Q28" s="293"/>
      <c r="R28" s="7">
        <f t="shared" si="0"/>
        <v>4419</v>
      </c>
    </row>
    <row r="29" spans="1:18" ht="15.75">
      <c r="A29" s="336" t="s">
        <v>147</v>
      </c>
      <c r="B29" s="58" t="s">
        <v>53</v>
      </c>
      <c r="C29" s="59" t="s">
        <v>130</v>
      </c>
      <c r="D29" s="12" t="s">
        <v>84</v>
      </c>
      <c r="E29" s="306" t="s">
        <v>155</v>
      </c>
      <c r="F29" s="257"/>
      <c r="G29" s="296">
        <v>65</v>
      </c>
      <c r="H29" s="295"/>
      <c r="I29" s="296">
        <v>65</v>
      </c>
      <c r="J29" s="295"/>
      <c r="K29" s="296">
        <v>65</v>
      </c>
      <c r="L29" s="295"/>
      <c r="M29" s="296">
        <v>65</v>
      </c>
      <c r="N29" s="257"/>
      <c r="O29" s="291">
        <v>65</v>
      </c>
      <c r="P29" s="257"/>
      <c r="Q29" s="292"/>
      <c r="R29" s="7">
        <f t="shared" si="0"/>
        <v>325</v>
      </c>
    </row>
    <row r="30" spans="1:18" ht="15.75">
      <c r="A30" s="337"/>
      <c r="B30" s="58" t="s">
        <v>54</v>
      </c>
      <c r="C30" s="60" t="s">
        <v>131</v>
      </c>
      <c r="D30" s="19" t="s">
        <v>85</v>
      </c>
      <c r="E30" s="307"/>
      <c r="F30" s="257"/>
      <c r="G30" s="296">
        <v>65</v>
      </c>
      <c r="H30" s="295"/>
      <c r="I30" s="296">
        <v>65</v>
      </c>
      <c r="J30" s="295"/>
      <c r="K30" s="296">
        <v>65</v>
      </c>
      <c r="L30" s="295"/>
      <c r="M30" s="296">
        <v>65</v>
      </c>
      <c r="N30" s="257"/>
      <c r="O30" s="291">
        <v>65</v>
      </c>
      <c r="P30" s="257"/>
      <c r="Q30" s="292"/>
      <c r="R30" s="7">
        <f t="shared" si="0"/>
        <v>325</v>
      </c>
    </row>
    <row r="31" spans="1:18" ht="15.75">
      <c r="A31" s="72" t="s">
        <v>26</v>
      </c>
      <c r="B31" s="52" t="s">
        <v>27</v>
      </c>
      <c r="C31" s="71" t="s">
        <v>373</v>
      </c>
      <c r="D31" s="21" t="s">
        <v>86</v>
      </c>
      <c r="E31" s="317" t="s">
        <v>72</v>
      </c>
      <c r="F31" s="92">
        <v>34908</v>
      </c>
      <c r="G31" s="257"/>
      <c r="H31" s="92">
        <v>40201</v>
      </c>
      <c r="I31" s="257"/>
      <c r="J31" s="92">
        <v>42621</v>
      </c>
      <c r="K31" s="257"/>
      <c r="L31" s="92">
        <v>64546</v>
      </c>
      <c r="M31" s="257"/>
      <c r="N31" s="92">
        <v>80016</v>
      </c>
      <c r="O31" s="257"/>
      <c r="P31" s="92"/>
      <c r="Q31" s="257"/>
      <c r="R31" s="7">
        <f t="shared" si="0"/>
        <v>262292</v>
      </c>
    </row>
    <row r="32" spans="1:18" ht="15.75">
      <c r="A32" s="320" t="s">
        <v>38</v>
      </c>
      <c r="B32" s="69" t="s">
        <v>39</v>
      </c>
      <c r="C32" s="70" t="s">
        <v>133</v>
      </c>
      <c r="D32" s="22" t="s">
        <v>89</v>
      </c>
      <c r="E32" s="318"/>
      <c r="F32" s="92">
        <v>2222</v>
      </c>
      <c r="G32" s="257"/>
      <c r="H32" s="92">
        <v>3118</v>
      </c>
      <c r="I32" s="257"/>
      <c r="J32" s="92">
        <v>321</v>
      </c>
      <c r="K32" s="257"/>
      <c r="L32" s="92">
        <v>196</v>
      </c>
      <c r="M32" s="257"/>
      <c r="N32" s="92">
        <v>196</v>
      </c>
      <c r="O32" s="257"/>
      <c r="P32" s="92"/>
      <c r="Q32" s="257"/>
      <c r="R32" s="7">
        <f t="shared" si="0"/>
        <v>6053</v>
      </c>
    </row>
    <row r="33" spans="1:18" ht="15.75">
      <c r="A33" s="321"/>
      <c r="B33" s="69" t="s">
        <v>40</v>
      </c>
      <c r="C33" s="70" t="s">
        <v>134</v>
      </c>
      <c r="D33" s="22" t="s">
        <v>87</v>
      </c>
      <c r="E33" s="318"/>
      <c r="F33" s="92">
        <v>767</v>
      </c>
      <c r="G33" s="257"/>
      <c r="H33" s="92">
        <v>1513</v>
      </c>
      <c r="I33" s="257"/>
      <c r="J33" s="92">
        <v>65</v>
      </c>
      <c r="K33" s="257"/>
      <c r="L33" s="92">
        <v>1734</v>
      </c>
      <c r="M33" s="257"/>
      <c r="N33" s="92">
        <v>1718</v>
      </c>
      <c r="O33" s="257"/>
      <c r="P33" s="92"/>
      <c r="Q33" s="257"/>
      <c r="R33" s="7">
        <f t="shared" si="0"/>
        <v>5797</v>
      </c>
    </row>
    <row r="34" spans="1:18" ht="15.75">
      <c r="A34" s="321"/>
      <c r="B34" s="69" t="s">
        <v>41</v>
      </c>
      <c r="C34" s="70" t="s">
        <v>135</v>
      </c>
      <c r="D34" s="22" t="s">
        <v>88</v>
      </c>
      <c r="E34" s="318"/>
      <c r="F34" s="92">
        <v>475</v>
      </c>
      <c r="G34" s="257"/>
      <c r="H34" s="92">
        <v>1276</v>
      </c>
      <c r="I34" s="257"/>
      <c r="J34" s="92">
        <v>194</v>
      </c>
      <c r="K34" s="257"/>
      <c r="L34" s="92">
        <v>727</v>
      </c>
      <c r="M34" s="257"/>
      <c r="N34" s="92">
        <v>439</v>
      </c>
      <c r="O34" s="257"/>
      <c r="P34" s="92"/>
      <c r="Q34" s="257"/>
      <c r="R34" s="7">
        <f t="shared" si="0"/>
        <v>3111</v>
      </c>
    </row>
    <row r="35" spans="1:18" ht="15.75">
      <c r="A35" s="321"/>
      <c r="B35" s="69" t="s">
        <v>42</v>
      </c>
      <c r="C35" s="70" t="s">
        <v>136</v>
      </c>
      <c r="D35" s="22" t="s">
        <v>90</v>
      </c>
      <c r="E35" s="318"/>
      <c r="F35" s="92">
        <v>350</v>
      </c>
      <c r="G35" s="257"/>
      <c r="H35" s="92">
        <v>412</v>
      </c>
      <c r="I35" s="257"/>
      <c r="J35" s="92">
        <v>284</v>
      </c>
      <c r="K35" s="257"/>
      <c r="L35" s="92">
        <v>567</v>
      </c>
      <c r="M35" s="257"/>
      <c r="N35" s="92">
        <v>720</v>
      </c>
      <c r="O35" s="257"/>
      <c r="P35" s="92"/>
      <c r="Q35" s="257"/>
      <c r="R35" s="7">
        <f t="shared" si="0"/>
        <v>2333</v>
      </c>
    </row>
    <row r="36" spans="1:18" ht="15.75">
      <c r="A36" s="321"/>
      <c r="B36" s="69" t="s">
        <v>43</v>
      </c>
      <c r="C36" s="70" t="s">
        <v>137</v>
      </c>
      <c r="D36" s="22" t="s">
        <v>91</v>
      </c>
      <c r="E36" s="318"/>
      <c r="F36" s="92">
        <v>1049</v>
      </c>
      <c r="G36" s="257"/>
      <c r="H36" s="92">
        <v>1259</v>
      </c>
      <c r="I36" s="257"/>
      <c r="J36" s="92">
        <v>241</v>
      </c>
      <c r="K36" s="257"/>
      <c r="L36" s="92">
        <v>2022</v>
      </c>
      <c r="M36" s="257"/>
      <c r="N36" s="92">
        <v>1305</v>
      </c>
      <c r="O36" s="257"/>
      <c r="P36" s="92"/>
      <c r="Q36" s="257"/>
      <c r="R36" s="7">
        <f t="shared" si="0"/>
        <v>5876</v>
      </c>
    </row>
    <row r="37" spans="1:18" ht="15.75">
      <c r="A37" s="321"/>
      <c r="B37" s="69" t="s">
        <v>56</v>
      </c>
      <c r="C37" s="70" t="s">
        <v>138</v>
      </c>
      <c r="D37" s="22" t="s">
        <v>92</v>
      </c>
      <c r="E37" s="318"/>
      <c r="F37" s="92">
        <v>1128</v>
      </c>
      <c r="G37" s="257"/>
      <c r="H37" s="92">
        <v>746</v>
      </c>
      <c r="I37" s="257"/>
      <c r="J37" s="92">
        <v>400</v>
      </c>
      <c r="K37" s="257"/>
      <c r="L37" s="92">
        <v>1310</v>
      </c>
      <c r="M37" s="257"/>
      <c r="N37" s="92">
        <v>634</v>
      </c>
      <c r="O37" s="257"/>
      <c r="P37" s="92"/>
      <c r="Q37" s="257"/>
      <c r="R37" s="7">
        <f t="shared" si="0"/>
        <v>4218</v>
      </c>
    </row>
    <row r="38" spans="1:18" ht="15.75">
      <c r="A38" s="321"/>
      <c r="B38" s="69" t="s">
        <v>44</v>
      </c>
      <c r="C38" s="70" t="s">
        <v>139</v>
      </c>
      <c r="D38" s="22" t="s">
        <v>93</v>
      </c>
      <c r="E38" s="318"/>
      <c r="F38" s="92">
        <v>1166</v>
      </c>
      <c r="G38" s="257"/>
      <c r="H38" s="92">
        <v>1053</v>
      </c>
      <c r="I38" s="257"/>
      <c r="J38" s="92">
        <v>171</v>
      </c>
      <c r="K38" s="257"/>
      <c r="L38" s="92">
        <v>65</v>
      </c>
      <c r="M38" s="257"/>
      <c r="N38" s="92">
        <v>1329</v>
      </c>
      <c r="O38" s="257"/>
      <c r="P38" s="92"/>
      <c r="Q38" s="257"/>
      <c r="R38" s="7">
        <f t="shared" si="0"/>
        <v>3784</v>
      </c>
    </row>
    <row r="39" spans="1:18" ht="15.75">
      <c r="A39" s="321"/>
      <c r="B39" s="69" t="s">
        <v>45</v>
      </c>
      <c r="C39" s="70" t="s">
        <v>140</v>
      </c>
      <c r="D39" s="22" t="s">
        <v>94</v>
      </c>
      <c r="E39" s="318"/>
      <c r="F39" s="92">
        <v>377</v>
      </c>
      <c r="G39" s="257"/>
      <c r="H39" s="92">
        <v>297</v>
      </c>
      <c r="I39" s="257"/>
      <c r="J39" s="92">
        <v>189</v>
      </c>
      <c r="K39" s="257"/>
      <c r="L39" s="92">
        <v>352</v>
      </c>
      <c r="M39" s="257"/>
      <c r="N39" s="92">
        <v>249</v>
      </c>
      <c r="O39" s="257"/>
      <c r="P39" s="92"/>
      <c r="Q39" s="257"/>
      <c r="R39" s="7">
        <f t="shared" si="0"/>
        <v>1464</v>
      </c>
    </row>
    <row r="40" spans="1:18" ht="15.75">
      <c r="A40" s="321"/>
      <c r="B40" s="69" t="s">
        <v>60</v>
      </c>
      <c r="C40" s="70" t="s">
        <v>141</v>
      </c>
      <c r="D40" s="22" t="s">
        <v>95</v>
      </c>
      <c r="E40" s="318"/>
      <c r="F40" s="92">
        <v>549</v>
      </c>
      <c r="G40" s="257"/>
      <c r="H40" s="92">
        <v>904</v>
      </c>
      <c r="I40" s="257"/>
      <c r="J40" s="92">
        <v>357</v>
      </c>
      <c r="K40" s="257"/>
      <c r="L40" s="92">
        <v>571</v>
      </c>
      <c r="M40" s="257"/>
      <c r="N40" s="92">
        <v>460</v>
      </c>
      <c r="O40" s="257"/>
      <c r="P40" s="92"/>
      <c r="Q40" s="257"/>
      <c r="R40" s="7">
        <f t="shared" si="0"/>
        <v>2841</v>
      </c>
    </row>
    <row r="41" spans="1:18" ht="15.75">
      <c r="A41" s="321"/>
      <c r="B41" s="69" t="s">
        <v>46</v>
      </c>
      <c r="C41" s="70" t="s">
        <v>142</v>
      </c>
      <c r="D41" s="22" t="s">
        <v>96</v>
      </c>
      <c r="E41" s="318"/>
      <c r="F41" s="92">
        <v>1082</v>
      </c>
      <c r="G41" s="257"/>
      <c r="H41" s="92">
        <v>897</v>
      </c>
      <c r="I41" s="257"/>
      <c r="J41" s="92">
        <v>161</v>
      </c>
      <c r="K41" s="257"/>
      <c r="L41" s="92">
        <v>2022</v>
      </c>
      <c r="M41" s="257"/>
      <c r="N41" s="92">
        <v>594</v>
      </c>
      <c r="O41" s="257"/>
      <c r="P41" s="92"/>
      <c r="Q41" s="257"/>
      <c r="R41" s="7">
        <f t="shared" si="0"/>
        <v>4756</v>
      </c>
    </row>
    <row r="42" spans="1:18" ht="15.75">
      <c r="A42" s="322"/>
      <c r="B42" s="69" t="s">
        <v>47</v>
      </c>
      <c r="C42" s="70" t="s">
        <v>143</v>
      </c>
      <c r="D42" s="22" t="s">
        <v>97</v>
      </c>
      <c r="E42" s="319"/>
      <c r="F42" s="92">
        <v>1034</v>
      </c>
      <c r="G42" s="257"/>
      <c r="H42" s="92">
        <v>1049</v>
      </c>
      <c r="I42" s="257"/>
      <c r="J42" s="92">
        <v>114</v>
      </c>
      <c r="K42" s="257"/>
      <c r="L42" s="92">
        <v>109</v>
      </c>
      <c r="M42" s="257"/>
      <c r="N42" s="92">
        <v>1546</v>
      </c>
      <c r="O42" s="257"/>
      <c r="P42" s="92"/>
      <c r="Q42" s="257"/>
      <c r="R42" s="7">
        <f t="shared" si="0"/>
        <v>3852</v>
      </c>
    </row>
    <row r="43" spans="1:18" ht="27">
      <c r="A43" s="73" t="s">
        <v>63</v>
      </c>
      <c r="B43" s="74" t="s">
        <v>64</v>
      </c>
      <c r="C43" s="75" t="s">
        <v>144</v>
      </c>
      <c r="D43" s="12" t="s">
        <v>98</v>
      </c>
      <c r="E43" s="10" t="s">
        <v>160</v>
      </c>
      <c r="F43" s="257"/>
      <c r="G43" s="289">
        <v>5805</v>
      </c>
      <c r="H43" s="257"/>
      <c r="I43" s="289">
        <v>5979</v>
      </c>
      <c r="J43" s="257"/>
      <c r="K43" s="289">
        <v>6871</v>
      </c>
      <c r="L43" s="257"/>
      <c r="M43" s="289">
        <v>10843</v>
      </c>
      <c r="N43" s="257"/>
      <c r="O43" s="289">
        <v>9553</v>
      </c>
      <c r="P43" s="257"/>
      <c r="Q43" s="289"/>
      <c r="R43" s="7">
        <f t="shared" si="0"/>
        <v>39051</v>
      </c>
    </row>
    <row r="44" spans="1:18" ht="15.75">
      <c r="A44" s="323" t="s">
        <v>372</v>
      </c>
      <c r="B44" s="282" t="s">
        <v>358</v>
      </c>
      <c r="C44" s="283" t="s">
        <v>359</v>
      </c>
      <c r="D44" s="284"/>
      <c r="E44" s="285"/>
      <c r="F44" s="49">
        <v>196</v>
      </c>
      <c r="G44" s="257"/>
      <c r="H44" s="49">
        <v>196</v>
      </c>
      <c r="I44" s="257"/>
      <c r="J44" s="49">
        <v>196</v>
      </c>
      <c r="K44" s="257"/>
      <c r="L44" s="49">
        <v>196</v>
      </c>
      <c r="M44" s="257"/>
      <c r="N44" s="49">
        <v>196</v>
      </c>
      <c r="O44" s="257"/>
      <c r="P44" s="49"/>
      <c r="Q44" s="257"/>
      <c r="R44" s="7"/>
    </row>
    <row r="45" spans="1:18" ht="15.75">
      <c r="A45" s="324"/>
      <c r="B45" s="282" t="s">
        <v>361</v>
      </c>
      <c r="C45" s="283" t="s">
        <v>360</v>
      </c>
      <c r="D45" s="284"/>
      <c r="E45" s="285"/>
      <c r="F45" s="49">
        <v>65</v>
      </c>
      <c r="G45" s="257"/>
      <c r="H45" s="49">
        <v>65</v>
      </c>
      <c r="I45" s="257"/>
      <c r="J45" s="49">
        <v>65</v>
      </c>
      <c r="K45" s="257"/>
      <c r="L45" s="49">
        <v>65</v>
      </c>
      <c r="M45" s="257"/>
      <c r="N45" s="49">
        <v>65</v>
      </c>
      <c r="O45" s="257"/>
      <c r="P45" s="49"/>
      <c r="Q45" s="257"/>
      <c r="R45" s="7"/>
    </row>
    <row r="46" spans="1:18" ht="15.75">
      <c r="A46" s="13" t="s">
        <v>51</v>
      </c>
      <c r="B46" s="13" t="s">
        <v>162</v>
      </c>
      <c r="C46" s="5"/>
      <c r="D46" s="11"/>
      <c r="E46" s="2"/>
      <c r="F46" s="30">
        <f>SUM(F9:F14,F29:F45)</f>
        <v>158648</v>
      </c>
      <c r="G46" s="30">
        <f aca="true" t="shared" si="2" ref="G46:R46">SUM(G9:G14,G29:G43)</f>
        <v>61929</v>
      </c>
      <c r="H46" s="30">
        <f>SUM(H9:H14,H29:H45)</f>
        <v>146774</v>
      </c>
      <c r="I46" s="30">
        <f t="shared" si="2"/>
        <v>56613</v>
      </c>
      <c r="J46" s="30">
        <f>SUM(J9:J14,J29:J45)</f>
        <v>169737</v>
      </c>
      <c r="K46" s="30">
        <f t="shared" si="2"/>
        <v>71027</v>
      </c>
      <c r="L46" s="252">
        <f>SUM(L9:L14,L29:L45)</f>
        <v>277129</v>
      </c>
      <c r="M46" s="30">
        <f t="shared" si="2"/>
        <v>64712</v>
      </c>
      <c r="N46" s="30">
        <f>SUM(N9:N14,N29:N45)</f>
        <v>280536</v>
      </c>
      <c r="O46" s="30">
        <f t="shared" si="2"/>
        <v>76266</v>
      </c>
      <c r="P46" s="30">
        <f t="shared" si="2"/>
        <v>0</v>
      </c>
      <c r="Q46" s="30">
        <f t="shared" si="2"/>
        <v>0</v>
      </c>
      <c r="R46" s="27">
        <f t="shared" si="2"/>
        <v>1362066</v>
      </c>
    </row>
    <row r="47" spans="2:18" ht="15.75">
      <c r="B47" s="106" t="s">
        <v>163</v>
      </c>
      <c r="F47" s="256">
        <f>SUM(F9:F14,F16:F45)</f>
        <v>160480</v>
      </c>
      <c r="G47" s="256">
        <f aca="true" t="shared" si="3" ref="G47:Q47">SUM(G9:G14,G16:G43)</f>
        <v>69286</v>
      </c>
      <c r="H47" s="256">
        <f>SUM(H9:H14,H16:H45)</f>
        <v>148457</v>
      </c>
      <c r="I47" s="256">
        <f t="shared" si="3"/>
        <v>64786</v>
      </c>
      <c r="J47" s="256">
        <f>SUM(J9:J14,J16:J45)</f>
        <v>173014</v>
      </c>
      <c r="K47" s="256">
        <f t="shared" si="3"/>
        <v>86936</v>
      </c>
      <c r="L47" s="253">
        <f>SUM(L9:L14,L16:L45)</f>
        <v>284360</v>
      </c>
      <c r="M47" s="256">
        <f t="shared" si="3"/>
        <v>94545</v>
      </c>
      <c r="N47" s="256">
        <f>SUM(N9:N14,N16:N45)</f>
        <v>289243</v>
      </c>
      <c r="O47" s="256">
        <f t="shared" si="3"/>
        <v>107443</v>
      </c>
      <c r="P47" s="256">
        <f>SUM(P9:P14,P16:P45)</f>
        <v>0</v>
      </c>
      <c r="Q47" s="256">
        <f t="shared" si="3"/>
        <v>0</v>
      </c>
      <c r="R47" s="43">
        <f>SUM(R9:R14,R16:R43)</f>
        <v>1477245</v>
      </c>
    </row>
  </sheetData>
  <sheetProtection/>
  <mergeCells count="16">
    <mergeCell ref="E31:E42"/>
    <mergeCell ref="A32:A42"/>
    <mergeCell ref="A44:A45"/>
    <mergeCell ref="A1:Q1"/>
    <mergeCell ref="E3:E4"/>
    <mergeCell ref="E5:E6"/>
    <mergeCell ref="A8:Q8"/>
    <mergeCell ref="E12:E13"/>
    <mergeCell ref="A29:A30"/>
    <mergeCell ref="E15:Q15"/>
    <mergeCell ref="T3:X14"/>
    <mergeCell ref="E29:E30"/>
    <mergeCell ref="A18:A19"/>
    <mergeCell ref="E18:E19"/>
    <mergeCell ref="E20:E28"/>
    <mergeCell ref="A21:A27"/>
  </mergeCells>
  <printOptions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80" zoomScaleNormal="80" zoomScalePageLayoutView="0" workbookViewId="0" topLeftCell="A44">
      <selection activeCell="B49" sqref="A49:IV59"/>
    </sheetView>
  </sheetViews>
  <sheetFormatPr defaultColWidth="9.00390625" defaultRowHeight="16.5"/>
  <cols>
    <col min="1" max="1" width="17.50390625" style="8" customWidth="1"/>
    <col min="2" max="2" width="15.875" style="51" bestFit="1" customWidth="1"/>
    <col min="3" max="3" width="8.50390625" style="26" bestFit="1" customWidth="1"/>
    <col min="4" max="4" width="37.125" style="24" hidden="1" customWidth="1"/>
    <col min="5" max="5" width="50.375" style="0" hidden="1" customWidth="1"/>
    <col min="6" max="9" width="11.125" style="15" bestFit="1" customWidth="1"/>
    <col min="10" max="10" width="10.25390625" style="15" bestFit="1" customWidth="1"/>
    <col min="11" max="17" width="11.125" style="15" bestFit="1" customWidth="1"/>
    <col min="18" max="18" width="12.125" style="0" bestFit="1" customWidth="1"/>
  </cols>
  <sheetData>
    <row r="1" spans="1:17" ht="24">
      <c r="A1" s="341" t="s">
        <v>367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3"/>
    </row>
    <row r="2" spans="1:17" ht="15.75">
      <c r="A2" s="13" t="s">
        <v>0</v>
      </c>
      <c r="B2" s="13" t="s">
        <v>1</v>
      </c>
      <c r="C2" s="5" t="s">
        <v>105</v>
      </c>
      <c r="D2" s="23" t="s">
        <v>99</v>
      </c>
      <c r="E2" s="1" t="s">
        <v>100</v>
      </c>
      <c r="F2" s="28" t="s">
        <v>2</v>
      </c>
      <c r="G2" s="28" t="s">
        <v>3</v>
      </c>
      <c r="H2" s="28" t="s">
        <v>4</v>
      </c>
      <c r="I2" s="28" t="s">
        <v>5</v>
      </c>
      <c r="J2" s="28" t="s">
        <v>6</v>
      </c>
      <c r="K2" s="28" t="s">
        <v>7</v>
      </c>
      <c r="L2" s="28" t="s">
        <v>8</v>
      </c>
      <c r="M2" s="28" t="s">
        <v>9</v>
      </c>
      <c r="N2" s="28" t="s">
        <v>10</v>
      </c>
      <c r="O2" s="28" t="s">
        <v>11</v>
      </c>
      <c r="P2" s="28" t="s">
        <v>12</v>
      </c>
      <c r="Q2" s="28" t="s">
        <v>13</v>
      </c>
    </row>
    <row r="3" spans="1:18" ht="15.75">
      <c r="A3" s="54" t="s">
        <v>65</v>
      </c>
      <c r="B3" s="55" t="s">
        <v>14</v>
      </c>
      <c r="C3" s="62" t="s">
        <v>106</v>
      </c>
      <c r="D3" s="11" t="s">
        <v>76</v>
      </c>
      <c r="E3" s="328" t="s">
        <v>74</v>
      </c>
      <c r="F3" s="87">
        <v>230000</v>
      </c>
      <c r="G3" s="87">
        <v>218000</v>
      </c>
      <c r="H3" s="49">
        <v>147000</v>
      </c>
      <c r="I3" s="49">
        <v>245600</v>
      </c>
      <c r="J3" s="49">
        <v>289600</v>
      </c>
      <c r="K3" s="49">
        <v>470600</v>
      </c>
      <c r="L3" s="49">
        <v>442000</v>
      </c>
      <c r="M3" s="49">
        <v>310000</v>
      </c>
      <c r="N3" s="49">
        <v>290800</v>
      </c>
      <c r="O3" s="49">
        <v>339800</v>
      </c>
      <c r="P3" s="49"/>
      <c r="Q3" s="49"/>
      <c r="R3" s="7">
        <f>SUM(F3:Q3)</f>
        <v>2983400</v>
      </c>
    </row>
    <row r="4" spans="1:18" ht="15.75">
      <c r="A4" s="54" t="s">
        <v>62</v>
      </c>
      <c r="B4" s="55" t="s">
        <v>49</v>
      </c>
      <c r="C4" s="62" t="s">
        <v>107</v>
      </c>
      <c r="D4" s="11"/>
      <c r="E4" s="329"/>
      <c r="F4" s="87">
        <v>58080</v>
      </c>
      <c r="G4" s="87">
        <v>55440</v>
      </c>
      <c r="H4" s="49">
        <v>41880</v>
      </c>
      <c r="I4" s="49">
        <v>55920</v>
      </c>
      <c r="J4" s="49">
        <v>63000</v>
      </c>
      <c r="K4" s="49">
        <v>95280</v>
      </c>
      <c r="L4" s="49">
        <v>90840</v>
      </c>
      <c r="M4" s="49">
        <v>88440</v>
      </c>
      <c r="N4" s="49">
        <v>87720</v>
      </c>
      <c r="O4" s="49">
        <v>81480</v>
      </c>
      <c r="P4" s="49"/>
      <c r="Q4" s="49"/>
      <c r="R4" s="7">
        <f aca="true" t="shared" si="0" ref="R4:R43">SUM(F4:Q4)</f>
        <v>718080</v>
      </c>
    </row>
    <row r="5" spans="1:18" ht="15.75">
      <c r="A5" s="44" t="s">
        <v>15</v>
      </c>
      <c r="B5" s="46" t="s">
        <v>16</v>
      </c>
      <c r="C5" s="47" t="s">
        <v>108</v>
      </c>
      <c r="D5" s="14" t="s">
        <v>77</v>
      </c>
      <c r="E5" s="330" t="s">
        <v>73</v>
      </c>
      <c r="F5" s="88">
        <v>49800</v>
      </c>
      <c r="G5" s="88">
        <v>43300</v>
      </c>
      <c r="H5" s="45">
        <v>25100</v>
      </c>
      <c r="I5" s="45">
        <v>45100</v>
      </c>
      <c r="J5" s="45">
        <v>44000</v>
      </c>
      <c r="K5" s="45">
        <v>60000</v>
      </c>
      <c r="L5" s="45">
        <v>60000</v>
      </c>
      <c r="M5" s="45">
        <v>13100</v>
      </c>
      <c r="N5" s="45">
        <v>13600</v>
      </c>
      <c r="O5" s="45">
        <v>35000</v>
      </c>
      <c r="P5" s="45"/>
      <c r="Q5" s="45"/>
      <c r="R5" s="7">
        <f t="shared" si="0"/>
        <v>389000</v>
      </c>
    </row>
    <row r="6" spans="1:18" ht="15.75">
      <c r="A6" s="44" t="s">
        <v>17</v>
      </c>
      <c r="B6" s="46" t="s">
        <v>67</v>
      </c>
      <c r="C6" s="47" t="s">
        <v>109</v>
      </c>
      <c r="D6" s="14" t="s">
        <v>78</v>
      </c>
      <c r="E6" s="331"/>
      <c r="F6" s="88">
        <v>38400</v>
      </c>
      <c r="G6" s="88">
        <v>36100</v>
      </c>
      <c r="H6" s="45">
        <v>18400</v>
      </c>
      <c r="I6" s="45">
        <v>44500</v>
      </c>
      <c r="J6" s="45">
        <v>49500</v>
      </c>
      <c r="K6" s="45">
        <v>72900</v>
      </c>
      <c r="L6" s="45">
        <v>71700</v>
      </c>
      <c r="M6" s="45">
        <v>30100</v>
      </c>
      <c r="N6" s="45">
        <v>26600</v>
      </c>
      <c r="O6" s="45">
        <v>49900</v>
      </c>
      <c r="P6" s="45"/>
      <c r="Q6" s="45"/>
      <c r="R6" s="7">
        <f t="shared" si="0"/>
        <v>438100</v>
      </c>
    </row>
    <row r="7" spans="1:18" ht="15.75">
      <c r="A7" s="3" t="s">
        <v>18</v>
      </c>
      <c r="B7" s="23"/>
      <c r="C7" s="25"/>
      <c r="D7" s="11"/>
      <c r="E7" s="2">
        <f>SUM(E3:E6)</f>
        <v>0</v>
      </c>
      <c r="F7" s="27">
        <f aca="true" t="shared" si="1" ref="F7:Q7">SUM(F3:F6)</f>
        <v>376280</v>
      </c>
      <c r="G7" s="27">
        <f t="shared" si="1"/>
        <v>352840</v>
      </c>
      <c r="H7" s="27">
        <f t="shared" si="1"/>
        <v>232380</v>
      </c>
      <c r="I7" s="27">
        <f t="shared" si="1"/>
        <v>391120</v>
      </c>
      <c r="J7" s="27">
        <f t="shared" si="1"/>
        <v>446100</v>
      </c>
      <c r="K7" s="27">
        <f t="shared" si="1"/>
        <v>698780</v>
      </c>
      <c r="L7" s="27">
        <f t="shared" si="1"/>
        <v>664540</v>
      </c>
      <c r="M7" s="27">
        <f t="shared" si="1"/>
        <v>441640</v>
      </c>
      <c r="N7" s="27">
        <f t="shared" si="1"/>
        <v>418720</v>
      </c>
      <c r="O7" s="27">
        <f t="shared" si="1"/>
        <v>506180</v>
      </c>
      <c r="P7" s="27">
        <f t="shared" si="1"/>
        <v>0</v>
      </c>
      <c r="Q7" s="27">
        <f t="shared" si="1"/>
        <v>0</v>
      </c>
      <c r="R7" s="7">
        <f t="shared" si="0"/>
        <v>4528580</v>
      </c>
    </row>
    <row r="8" spans="1:18" ht="15.75">
      <c r="A8" s="332" t="s">
        <v>19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4"/>
      <c r="R8" s="7"/>
    </row>
    <row r="9" spans="1:18" ht="15.75">
      <c r="A9" s="63" t="s">
        <v>20</v>
      </c>
      <c r="B9" s="46" t="s">
        <v>21</v>
      </c>
      <c r="C9" s="47" t="s">
        <v>110</v>
      </c>
      <c r="D9" s="11" t="s">
        <v>79</v>
      </c>
      <c r="E9" s="9" t="s">
        <v>73</v>
      </c>
      <c r="F9" s="45">
        <v>14960</v>
      </c>
      <c r="G9" s="45">
        <v>14160</v>
      </c>
      <c r="H9" s="45">
        <v>12080</v>
      </c>
      <c r="I9" s="45">
        <v>11040</v>
      </c>
      <c r="J9" s="45">
        <v>13360</v>
      </c>
      <c r="K9" s="45">
        <v>13360</v>
      </c>
      <c r="L9" s="45">
        <v>12640</v>
      </c>
      <c r="M9" s="45">
        <v>5200</v>
      </c>
      <c r="N9" s="89">
        <v>6400</v>
      </c>
      <c r="O9" s="45">
        <v>12640</v>
      </c>
      <c r="P9" s="45"/>
      <c r="Q9" s="45"/>
      <c r="R9" s="7">
        <f t="shared" si="0"/>
        <v>115840</v>
      </c>
    </row>
    <row r="10" spans="1:18" ht="15.75">
      <c r="A10" s="56" t="s">
        <v>22</v>
      </c>
      <c r="B10" s="55" t="s">
        <v>23</v>
      </c>
      <c r="C10" s="62" t="s">
        <v>111</v>
      </c>
      <c r="D10" s="11" t="s">
        <v>80</v>
      </c>
      <c r="E10" s="53" t="s">
        <v>74</v>
      </c>
      <c r="F10" s="49">
        <v>909</v>
      </c>
      <c r="G10" s="32"/>
      <c r="H10" s="49">
        <v>962</v>
      </c>
      <c r="I10" s="32"/>
      <c r="J10" s="49">
        <v>927</v>
      </c>
      <c r="K10" s="32"/>
      <c r="L10" s="49">
        <v>1670</v>
      </c>
      <c r="M10" s="32"/>
      <c r="N10" s="49">
        <v>1350</v>
      </c>
      <c r="O10" s="32"/>
      <c r="P10" s="49"/>
      <c r="Q10" s="32"/>
      <c r="R10" s="7">
        <f t="shared" si="0"/>
        <v>5818</v>
      </c>
    </row>
    <row r="11" spans="1:18" ht="15.75">
      <c r="A11" s="63" t="s">
        <v>24</v>
      </c>
      <c r="B11" s="46" t="s">
        <v>25</v>
      </c>
      <c r="C11" s="47" t="s">
        <v>112</v>
      </c>
      <c r="D11" s="11" t="s">
        <v>81</v>
      </c>
      <c r="E11" s="9" t="s">
        <v>73</v>
      </c>
      <c r="F11" s="45">
        <v>40</v>
      </c>
      <c r="G11" s="32"/>
      <c r="H11" s="90">
        <v>40</v>
      </c>
      <c r="I11" s="32"/>
      <c r="J11" s="90">
        <v>40</v>
      </c>
      <c r="K11" s="32"/>
      <c r="L11" s="90">
        <v>40</v>
      </c>
      <c r="M11" s="32"/>
      <c r="N11" s="90">
        <v>40</v>
      </c>
      <c r="O11" s="32"/>
      <c r="P11" s="90"/>
      <c r="Q11" s="32"/>
      <c r="R11" s="7">
        <f t="shared" si="0"/>
        <v>200</v>
      </c>
    </row>
    <row r="12" spans="1:18" ht="27">
      <c r="A12" s="57" t="s">
        <v>70</v>
      </c>
      <c r="B12" s="58" t="s">
        <v>28</v>
      </c>
      <c r="C12" s="59" t="s">
        <v>113</v>
      </c>
      <c r="D12" s="12" t="s">
        <v>76</v>
      </c>
      <c r="E12" s="328" t="s">
        <v>161</v>
      </c>
      <c r="F12" s="49">
        <v>3912</v>
      </c>
      <c r="G12" s="32"/>
      <c r="H12" s="49">
        <v>2777</v>
      </c>
      <c r="I12" s="32"/>
      <c r="J12" s="49">
        <v>4695</v>
      </c>
      <c r="K12" s="32"/>
      <c r="L12" s="49">
        <v>8042</v>
      </c>
      <c r="M12" s="32"/>
      <c r="N12" s="49">
        <v>4569</v>
      </c>
      <c r="O12" s="32"/>
      <c r="P12" s="49"/>
      <c r="Q12" s="32"/>
      <c r="R12" s="7">
        <f t="shared" si="0"/>
        <v>23995</v>
      </c>
    </row>
    <row r="13" spans="1:18" ht="27">
      <c r="A13" s="57" t="s">
        <v>71</v>
      </c>
      <c r="B13" s="55" t="s">
        <v>48</v>
      </c>
      <c r="C13" s="61" t="s">
        <v>114</v>
      </c>
      <c r="D13" s="16" t="s">
        <v>82</v>
      </c>
      <c r="E13" s="335"/>
      <c r="F13" s="49">
        <v>1920</v>
      </c>
      <c r="G13" s="49">
        <v>1680</v>
      </c>
      <c r="H13" s="49">
        <v>1440</v>
      </c>
      <c r="I13" s="49">
        <v>2240</v>
      </c>
      <c r="J13" s="49">
        <v>3200</v>
      </c>
      <c r="K13" s="49">
        <v>4960</v>
      </c>
      <c r="L13" s="49">
        <v>4240</v>
      </c>
      <c r="M13" s="49">
        <v>4720</v>
      </c>
      <c r="N13" s="49">
        <v>4080</v>
      </c>
      <c r="O13" s="49">
        <v>4480</v>
      </c>
      <c r="P13" s="49"/>
      <c r="Q13" s="49"/>
      <c r="R13" s="7">
        <f t="shared" si="0"/>
        <v>32960</v>
      </c>
    </row>
    <row r="14" spans="1:18" ht="27">
      <c r="A14" s="100" t="s">
        <v>55</v>
      </c>
      <c r="B14" s="101" t="s">
        <v>50</v>
      </c>
      <c r="C14" s="102" t="s">
        <v>115</v>
      </c>
      <c r="D14" s="103" t="s">
        <v>83</v>
      </c>
      <c r="E14" s="104" t="s">
        <v>75</v>
      </c>
      <c r="F14" s="105">
        <v>10440</v>
      </c>
      <c r="G14" s="32"/>
      <c r="H14" s="105">
        <v>8760</v>
      </c>
      <c r="I14" s="32"/>
      <c r="J14" s="105">
        <v>12480</v>
      </c>
      <c r="K14" s="32"/>
      <c r="L14" s="105">
        <v>20900</v>
      </c>
      <c r="M14" s="32"/>
      <c r="N14" s="105">
        <v>20520</v>
      </c>
      <c r="O14" s="32"/>
      <c r="P14" s="105"/>
      <c r="Q14" s="32"/>
      <c r="R14" s="7">
        <f t="shared" si="0"/>
        <v>73100</v>
      </c>
    </row>
    <row r="15" spans="1:18" ht="15.75">
      <c r="A15" s="50" t="s">
        <v>145</v>
      </c>
      <c r="B15" s="4" t="s">
        <v>49</v>
      </c>
      <c r="C15" s="6" t="s">
        <v>116</v>
      </c>
      <c r="D15" s="17"/>
      <c r="E15" s="338" t="s">
        <v>66</v>
      </c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40"/>
      <c r="R15" s="7"/>
    </row>
    <row r="16" spans="1:19" ht="15.75">
      <c r="A16" s="80" t="s">
        <v>57</v>
      </c>
      <c r="B16" s="76" t="s">
        <v>29</v>
      </c>
      <c r="C16" s="77" t="s">
        <v>117</v>
      </c>
      <c r="D16" s="12" t="s">
        <v>151</v>
      </c>
      <c r="E16" s="78" t="s">
        <v>156</v>
      </c>
      <c r="F16" s="33"/>
      <c r="G16" s="30">
        <v>797</v>
      </c>
      <c r="H16" s="33"/>
      <c r="I16" s="30">
        <v>874</v>
      </c>
      <c r="J16" s="32"/>
      <c r="K16" s="30">
        <v>1593</v>
      </c>
      <c r="L16" s="32"/>
      <c r="M16" s="29">
        <v>2049</v>
      </c>
      <c r="N16" s="32"/>
      <c r="O16" s="30">
        <v>2276</v>
      </c>
      <c r="P16" s="34"/>
      <c r="Q16" s="29"/>
      <c r="R16" s="7">
        <f t="shared" si="0"/>
        <v>7589</v>
      </c>
      <c r="S16" s="48" t="s">
        <v>149</v>
      </c>
    </row>
    <row r="17" spans="1:19" ht="15.75">
      <c r="A17" s="66" t="s">
        <v>61</v>
      </c>
      <c r="B17" s="67" t="s">
        <v>34</v>
      </c>
      <c r="C17" s="68" t="s">
        <v>118</v>
      </c>
      <c r="D17" s="12" t="s">
        <v>152</v>
      </c>
      <c r="E17" s="79" t="s">
        <v>159</v>
      </c>
      <c r="F17" s="33"/>
      <c r="G17" s="277">
        <v>142</v>
      </c>
      <c r="H17" s="33"/>
      <c r="I17" s="36">
        <v>228</v>
      </c>
      <c r="J17" s="32"/>
      <c r="K17" s="37">
        <v>292</v>
      </c>
      <c r="L17" s="32"/>
      <c r="M17" s="29">
        <v>371</v>
      </c>
      <c r="N17" s="32"/>
      <c r="O17" s="38">
        <v>481</v>
      </c>
      <c r="P17" s="34"/>
      <c r="Q17" s="29"/>
      <c r="R17" s="7">
        <f t="shared" si="0"/>
        <v>1514</v>
      </c>
      <c r="S17" s="48" t="s">
        <v>148</v>
      </c>
    </row>
    <row r="18" spans="1:19" ht="15.75">
      <c r="A18" s="308" t="s">
        <v>101</v>
      </c>
      <c r="B18" s="64" t="s">
        <v>103</v>
      </c>
      <c r="C18" s="65" t="s">
        <v>119</v>
      </c>
      <c r="D18" s="12" t="s">
        <v>153</v>
      </c>
      <c r="E18" s="310" t="s">
        <v>157</v>
      </c>
      <c r="F18" s="98">
        <v>70</v>
      </c>
      <c r="G18" s="278"/>
      <c r="H18" s="99">
        <v>110</v>
      </c>
      <c r="I18" s="96"/>
      <c r="J18" s="99">
        <v>259</v>
      </c>
      <c r="K18" s="96"/>
      <c r="L18" s="99">
        <v>621</v>
      </c>
      <c r="M18" s="97"/>
      <c r="N18" s="30">
        <v>281</v>
      </c>
      <c r="O18" s="34"/>
      <c r="P18" s="29"/>
      <c r="Q18" s="34"/>
      <c r="R18" s="7">
        <f t="shared" si="0"/>
        <v>1341</v>
      </c>
      <c r="S18" s="48" t="s">
        <v>150</v>
      </c>
    </row>
    <row r="19" spans="1:19" ht="15.75">
      <c r="A19" s="309"/>
      <c r="B19" s="64" t="s">
        <v>104</v>
      </c>
      <c r="C19" s="65" t="s">
        <v>120</v>
      </c>
      <c r="D19" s="12" t="s">
        <v>154</v>
      </c>
      <c r="E19" s="311"/>
      <c r="F19" s="98">
        <v>814</v>
      </c>
      <c r="G19" s="278"/>
      <c r="H19" s="99">
        <v>740</v>
      </c>
      <c r="I19" s="96"/>
      <c r="J19" s="99">
        <v>1152</v>
      </c>
      <c r="K19" s="96"/>
      <c r="L19" s="99">
        <v>1727</v>
      </c>
      <c r="M19" s="97"/>
      <c r="N19" s="30">
        <v>2049</v>
      </c>
      <c r="O19" s="34"/>
      <c r="P19" s="29"/>
      <c r="Q19" s="34"/>
      <c r="R19" s="7">
        <f t="shared" si="0"/>
        <v>6482</v>
      </c>
      <c r="S19" s="48" t="s">
        <v>150</v>
      </c>
    </row>
    <row r="20" spans="1:18" ht="15.75">
      <c r="A20" s="81" t="s">
        <v>58</v>
      </c>
      <c r="B20" s="82" t="s">
        <v>52</v>
      </c>
      <c r="C20" s="83" t="s">
        <v>121</v>
      </c>
      <c r="D20" s="18"/>
      <c r="E20" s="310" t="s">
        <v>158</v>
      </c>
      <c r="F20" s="33"/>
      <c r="G20" s="30">
        <v>120</v>
      </c>
      <c r="H20" s="33"/>
      <c r="I20" s="30">
        <v>120</v>
      </c>
      <c r="J20" s="32"/>
      <c r="K20" s="39">
        <v>120</v>
      </c>
      <c r="L20" s="32"/>
      <c r="M20" s="29">
        <v>120</v>
      </c>
      <c r="N20" s="32"/>
      <c r="O20" s="30">
        <v>120</v>
      </c>
      <c r="P20" s="34"/>
      <c r="Q20" s="29"/>
      <c r="R20" s="7">
        <f t="shared" si="0"/>
        <v>600</v>
      </c>
    </row>
    <row r="21" spans="1:18" ht="15.75">
      <c r="A21" s="314" t="s">
        <v>59</v>
      </c>
      <c r="B21" s="82" t="s">
        <v>30</v>
      </c>
      <c r="C21" s="83" t="s">
        <v>122</v>
      </c>
      <c r="D21" s="20"/>
      <c r="E21" s="312"/>
      <c r="F21" s="33"/>
      <c r="G21" s="277">
        <v>485</v>
      </c>
      <c r="H21" s="33"/>
      <c r="I21" s="36">
        <v>584</v>
      </c>
      <c r="J21" s="32"/>
      <c r="K21" s="40">
        <v>915</v>
      </c>
      <c r="L21" s="32"/>
      <c r="M21" s="29">
        <v>1367</v>
      </c>
      <c r="N21" s="32"/>
      <c r="O21" s="38">
        <v>1292</v>
      </c>
      <c r="P21" s="34"/>
      <c r="Q21" s="31"/>
      <c r="R21" s="7">
        <f t="shared" si="0"/>
        <v>4643</v>
      </c>
    </row>
    <row r="22" spans="1:18" ht="15.75">
      <c r="A22" s="315"/>
      <c r="B22" s="82" t="s">
        <v>31</v>
      </c>
      <c r="C22" s="83" t="s">
        <v>123</v>
      </c>
      <c r="D22" s="20"/>
      <c r="E22" s="312"/>
      <c r="F22" s="33"/>
      <c r="G22" s="277">
        <v>187</v>
      </c>
      <c r="H22" s="33"/>
      <c r="I22" s="36">
        <v>186</v>
      </c>
      <c r="J22" s="32"/>
      <c r="K22" s="40">
        <v>224</v>
      </c>
      <c r="L22" s="32"/>
      <c r="M22" s="29">
        <v>212</v>
      </c>
      <c r="N22" s="32"/>
      <c r="O22" s="38">
        <v>256</v>
      </c>
      <c r="P22" s="34"/>
      <c r="Q22" s="41"/>
      <c r="R22" s="7">
        <f t="shared" si="0"/>
        <v>1065</v>
      </c>
    </row>
    <row r="23" spans="1:18" ht="15.75">
      <c r="A23" s="315"/>
      <c r="B23" s="82" t="s">
        <v>32</v>
      </c>
      <c r="C23" s="83" t="s">
        <v>124</v>
      </c>
      <c r="D23" s="20"/>
      <c r="E23" s="312"/>
      <c r="F23" s="33"/>
      <c r="G23" s="277">
        <v>342</v>
      </c>
      <c r="H23" s="33"/>
      <c r="I23" s="36">
        <v>385</v>
      </c>
      <c r="J23" s="32"/>
      <c r="K23" s="40">
        <v>440</v>
      </c>
      <c r="L23" s="32"/>
      <c r="M23" s="29">
        <v>684</v>
      </c>
      <c r="N23" s="32"/>
      <c r="O23" s="38">
        <v>655</v>
      </c>
      <c r="P23" s="34"/>
      <c r="Q23" s="41"/>
      <c r="R23" s="7">
        <f t="shared" si="0"/>
        <v>2506</v>
      </c>
    </row>
    <row r="24" spans="1:18" ht="15.75">
      <c r="A24" s="315"/>
      <c r="B24" s="82" t="s">
        <v>33</v>
      </c>
      <c r="C24" s="83" t="s">
        <v>125</v>
      </c>
      <c r="D24" s="20"/>
      <c r="E24" s="312"/>
      <c r="F24" s="33"/>
      <c r="G24" s="277">
        <v>81</v>
      </c>
      <c r="H24" s="33"/>
      <c r="I24" s="36">
        <v>92</v>
      </c>
      <c r="J24" s="32"/>
      <c r="K24" s="40">
        <v>146</v>
      </c>
      <c r="L24" s="32"/>
      <c r="M24" s="29">
        <v>248</v>
      </c>
      <c r="N24" s="32"/>
      <c r="O24" s="38">
        <v>300</v>
      </c>
      <c r="P24" s="34"/>
      <c r="Q24" s="41"/>
      <c r="R24" s="7">
        <f t="shared" si="0"/>
        <v>867</v>
      </c>
    </row>
    <row r="25" spans="1:18" ht="15.75">
      <c r="A25" s="315"/>
      <c r="B25" s="82" t="s">
        <v>35</v>
      </c>
      <c r="C25" s="83" t="s">
        <v>126</v>
      </c>
      <c r="D25" s="20"/>
      <c r="E25" s="312"/>
      <c r="F25" s="33"/>
      <c r="G25" s="277">
        <v>40</v>
      </c>
      <c r="H25" s="33"/>
      <c r="I25" s="36">
        <v>40</v>
      </c>
      <c r="J25" s="32"/>
      <c r="K25" s="40">
        <v>40</v>
      </c>
      <c r="L25" s="32"/>
      <c r="M25" s="29">
        <v>40</v>
      </c>
      <c r="N25" s="32"/>
      <c r="O25" s="38">
        <v>40</v>
      </c>
      <c r="P25" s="34"/>
      <c r="Q25" s="41"/>
      <c r="R25" s="7">
        <f t="shared" si="0"/>
        <v>200</v>
      </c>
    </row>
    <row r="26" spans="1:18" ht="15.75">
      <c r="A26" s="315"/>
      <c r="B26" s="82" t="s">
        <v>36</v>
      </c>
      <c r="C26" s="83" t="s">
        <v>127</v>
      </c>
      <c r="D26" s="20"/>
      <c r="E26" s="312"/>
      <c r="F26" s="33"/>
      <c r="G26" s="277">
        <v>291</v>
      </c>
      <c r="H26" s="33"/>
      <c r="I26" s="36">
        <v>289</v>
      </c>
      <c r="J26" s="32"/>
      <c r="K26" s="40">
        <v>404</v>
      </c>
      <c r="L26" s="32"/>
      <c r="M26" s="29">
        <v>654</v>
      </c>
      <c r="N26" s="32"/>
      <c r="O26" s="38">
        <v>630</v>
      </c>
      <c r="P26" s="34"/>
      <c r="Q26" s="41"/>
      <c r="R26" s="7">
        <f t="shared" si="0"/>
        <v>2268</v>
      </c>
    </row>
    <row r="27" spans="1:18" ht="15.75">
      <c r="A27" s="316"/>
      <c r="B27" s="82" t="s">
        <v>37</v>
      </c>
      <c r="C27" s="83" t="s">
        <v>128</v>
      </c>
      <c r="D27" s="20"/>
      <c r="E27" s="312"/>
      <c r="F27" s="33"/>
      <c r="G27" s="277">
        <v>989</v>
      </c>
      <c r="H27" s="33"/>
      <c r="I27" s="35">
        <v>1018</v>
      </c>
      <c r="J27" s="32"/>
      <c r="K27" s="39">
        <v>1768</v>
      </c>
      <c r="L27" s="32"/>
      <c r="M27" s="29">
        <v>2635</v>
      </c>
      <c r="N27" s="32"/>
      <c r="O27" s="38">
        <v>2542</v>
      </c>
      <c r="P27" s="34"/>
      <c r="Q27" s="41"/>
      <c r="R27" s="7">
        <f t="shared" si="0"/>
        <v>8952</v>
      </c>
    </row>
    <row r="28" spans="1:18" ht="22.5">
      <c r="A28" s="84" t="s">
        <v>69</v>
      </c>
      <c r="B28" s="85" t="s">
        <v>68</v>
      </c>
      <c r="C28" s="86" t="s">
        <v>129</v>
      </c>
      <c r="D28" s="16"/>
      <c r="E28" s="313"/>
      <c r="F28" s="33"/>
      <c r="G28" s="250">
        <v>304</v>
      </c>
      <c r="H28" s="33"/>
      <c r="I28" s="250">
        <v>311</v>
      </c>
      <c r="J28" s="33"/>
      <c r="K28" s="250">
        <v>416</v>
      </c>
      <c r="L28" s="33"/>
      <c r="M28" s="250">
        <v>609</v>
      </c>
      <c r="N28" s="33"/>
      <c r="O28" s="250">
        <v>636</v>
      </c>
      <c r="P28" s="33"/>
      <c r="Q28" s="35"/>
      <c r="R28" s="7">
        <f t="shared" si="0"/>
        <v>2276</v>
      </c>
    </row>
    <row r="29" spans="1:18" ht="15.75">
      <c r="A29" s="336" t="s">
        <v>146</v>
      </c>
      <c r="B29" s="58" t="s">
        <v>53</v>
      </c>
      <c r="C29" s="59" t="s">
        <v>130</v>
      </c>
      <c r="D29" s="12" t="s">
        <v>84</v>
      </c>
      <c r="E29" s="306" t="s">
        <v>155</v>
      </c>
      <c r="F29" s="33"/>
      <c r="G29" s="91">
        <v>40</v>
      </c>
      <c r="H29" s="33"/>
      <c r="I29" s="49">
        <v>40</v>
      </c>
      <c r="J29" s="32"/>
      <c r="K29" s="91">
        <v>40</v>
      </c>
      <c r="L29" s="32"/>
      <c r="M29" s="87">
        <v>40</v>
      </c>
      <c r="N29" s="32"/>
      <c r="O29" s="49">
        <v>40</v>
      </c>
      <c r="P29" s="34"/>
      <c r="Q29" s="87"/>
      <c r="R29" s="7">
        <f t="shared" si="0"/>
        <v>200</v>
      </c>
    </row>
    <row r="30" spans="1:18" ht="15.75">
      <c r="A30" s="337"/>
      <c r="B30" s="58" t="s">
        <v>54</v>
      </c>
      <c r="C30" s="60" t="s">
        <v>131</v>
      </c>
      <c r="D30" s="19" t="s">
        <v>85</v>
      </c>
      <c r="E30" s="307"/>
      <c r="F30" s="33"/>
      <c r="G30" s="91">
        <v>40</v>
      </c>
      <c r="H30" s="33"/>
      <c r="I30" s="49">
        <v>40</v>
      </c>
      <c r="J30" s="32"/>
      <c r="K30" s="49">
        <v>40</v>
      </c>
      <c r="L30" s="32"/>
      <c r="M30" s="87">
        <v>40</v>
      </c>
      <c r="N30" s="32"/>
      <c r="O30" s="49">
        <v>40</v>
      </c>
      <c r="P30" s="34"/>
      <c r="Q30" s="87"/>
      <c r="R30" s="7">
        <f t="shared" si="0"/>
        <v>200</v>
      </c>
    </row>
    <row r="31" spans="1:18" ht="15.75">
      <c r="A31" s="72" t="s">
        <v>26</v>
      </c>
      <c r="B31" s="52" t="s">
        <v>27</v>
      </c>
      <c r="C31" s="71" t="s">
        <v>132</v>
      </c>
      <c r="D31" s="21" t="s">
        <v>86</v>
      </c>
      <c r="E31" s="317" t="s">
        <v>72</v>
      </c>
      <c r="F31" s="92">
        <v>8000</v>
      </c>
      <c r="G31" s="32"/>
      <c r="H31" s="92">
        <v>9120</v>
      </c>
      <c r="I31" s="32"/>
      <c r="J31" s="92">
        <v>9440</v>
      </c>
      <c r="K31" s="32"/>
      <c r="L31" s="92">
        <v>12080</v>
      </c>
      <c r="M31" s="32"/>
      <c r="N31" s="92">
        <v>13440</v>
      </c>
      <c r="O31" s="32"/>
      <c r="P31" s="92"/>
      <c r="Q31" s="32"/>
      <c r="R31" s="7">
        <f t="shared" si="0"/>
        <v>52080</v>
      </c>
    </row>
    <row r="32" spans="1:18" ht="15.75">
      <c r="A32" s="320" t="s">
        <v>38</v>
      </c>
      <c r="B32" s="69" t="s">
        <v>39</v>
      </c>
      <c r="C32" s="70" t="s">
        <v>133</v>
      </c>
      <c r="D32" s="22" t="s">
        <v>89</v>
      </c>
      <c r="E32" s="318"/>
      <c r="F32" s="92">
        <v>1000</v>
      </c>
      <c r="G32" s="32"/>
      <c r="H32" s="92">
        <v>1240</v>
      </c>
      <c r="I32" s="32"/>
      <c r="J32" s="92">
        <v>200</v>
      </c>
      <c r="K32" s="32"/>
      <c r="L32" s="92">
        <v>120</v>
      </c>
      <c r="M32" s="32"/>
      <c r="N32" s="92">
        <v>120</v>
      </c>
      <c r="O32" s="32"/>
      <c r="P32" s="92"/>
      <c r="Q32" s="32"/>
      <c r="R32" s="7">
        <f t="shared" si="0"/>
        <v>2680</v>
      </c>
    </row>
    <row r="33" spans="1:18" ht="15.75">
      <c r="A33" s="321"/>
      <c r="B33" s="69" t="s">
        <v>40</v>
      </c>
      <c r="C33" s="70" t="s">
        <v>134</v>
      </c>
      <c r="D33" s="22" t="s">
        <v>87</v>
      </c>
      <c r="E33" s="318"/>
      <c r="F33" s="92">
        <v>419</v>
      </c>
      <c r="G33" s="32"/>
      <c r="H33" s="92">
        <v>743</v>
      </c>
      <c r="I33" s="32"/>
      <c r="J33" s="92">
        <v>40</v>
      </c>
      <c r="K33" s="32"/>
      <c r="L33" s="92">
        <v>783</v>
      </c>
      <c r="M33" s="32"/>
      <c r="N33" s="92">
        <v>753</v>
      </c>
      <c r="O33" s="32"/>
      <c r="P33" s="92"/>
      <c r="Q33" s="32"/>
      <c r="R33" s="7">
        <f t="shared" si="0"/>
        <v>2738</v>
      </c>
    </row>
    <row r="34" spans="1:18" ht="15.75">
      <c r="A34" s="321"/>
      <c r="B34" s="69" t="s">
        <v>41</v>
      </c>
      <c r="C34" s="70" t="s">
        <v>135</v>
      </c>
      <c r="D34" s="22" t="s">
        <v>88</v>
      </c>
      <c r="E34" s="318"/>
      <c r="F34" s="92">
        <v>280</v>
      </c>
      <c r="G34" s="32"/>
      <c r="H34" s="92">
        <v>661</v>
      </c>
      <c r="I34" s="32"/>
      <c r="J34" s="92">
        <v>119</v>
      </c>
      <c r="K34" s="32"/>
      <c r="L34" s="92">
        <v>389</v>
      </c>
      <c r="M34" s="32"/>
      <c r="N34" s="92">
        <v>260</v>
      </c>
      <c r="O34" s="32"/>
      <c r="P34" s="92"/>
      <c r="Q34" s="32"/>
      <c r="R34" s="7">
        <f t="shared" si="0"/>
        <v>1709</v>
      </c>
    </row>
    <row r="35" spans="1:18" ht="15.75">
      <c r="A35" s="321"/>
      <c r="B35" s="69" t="s">
        <v>42</v>
      </c>
      <c r="C35" s="70" t="s">
        <v>136</v>
      </c>
      <c r="D35" s="22" t="s">
        <v>90</v>
      </c>
      <c r="E35" s="318"/>
      <c r="F35" s="92">
        <v>215</v>
      </c>
      <c r="G35" s="32"/>
      <c r="H35" s="92">
        <v>250</v>
      </c>
      <c r="I35" s="32"/>
      <c r="J35" s="92">
        <v>174</v>
      </c>
      <c r="K35" s="32"/>
      <c r="L35" s="92">
        <v>318</v>
      </c>
      <c r="M35" s="32"/>
      <c r="N35" s="92">
        <v>378</v>
      </c>
      <c r="O35" s="32"/>
      <c r="P35" s="92"/>
      <c r="Q35" s="32"/>
      <c r="R35" s="7">
        <f t="shared" si="0"/>
        <v>1335</v>
      </c>
    </row>
    <row r="36" spans="1:18" ht="15.75">
      <c r="A36" s="321"/>
      <c r="B36" s="69" t="s">
        <v>43</v>
      </c>
      <c r="C36" s="70" t="s">
        <v>137</v>
      </c>
      <c r="D36" s="22" t="s">
        <v>91</v>
      </c>
      <c r="E36" s="318"/>
      <c r="F36" s="92">
        <v>553</v>
      </c>
      <c r="G36" s="32"/>
      <c r="H36" s="92">
        <v>653</v>
      </c>
      <c r="I36" s="32"/>
      <c r="J36" s="92">
        <v>148</v>
      </c>
      <c r="K36" s="32"/>
      <c r="L36" s="92">
        <v>872</v>
      </c>
      <c r="M36" s="32"/>
      <c r="N36" s="92">
        <v>624</v>
      </c>
      <c r="O36" s="32"/>
      <c r="P36" s="92"/>
      <c r="Q36" s="32"/>
      <c r="R36" s="7">
        <f t="shared" si="0"/>
        <v>2850</v>
      </c>
    </row>
    <row r="37" spans="1:18" ht="15.75">
      <c r="A37" s="321"/>
      <c r="B37" s="69" t="s">
        <v>56</v>
      </c>
      <c r="C37" s="70" t="s">
        <v>138</v>
      </c>
      <c r="D37" s="22" t="s">
        <v>92</v>
      </c>
      <c r="E37" s="318"/>
      <c r="F37" s="92">
        <v>591</v>
      </c>
      <c r="G37" s="32"/>
      <c r="H37" s="92">
        <v>409</v>
      </c>
      <c r="I37" s="32"/>
      <c r="J37" s="92">
        <v>244</v>
      </c>
      <c r="K37" s="32"/>
      <c r="L37" s="92">
        <v>648</v>
      </c>
      <c r="M37" s="32"/>
      <c r="N37" s="92">
        <v>342</v>
      </c>
      <c r="O37" s="32"/>
      <c r="P37" s="92"/>
      <c r="Q37" s="32"/>
      <c r="R37" s="7">
        <f t="shared" si="0"/>
        <v>2234</v>
      </c>
    </row>
    <row r="38" spans="1:18" ht="15.75">
      <c r="A38" s="321"/>
      <c r="B38" s="69" t="s">
        <v>44</v>
      </c>
      <c r="C38" s="70" t="s">
        <v>139</v>
      </c>
      <c r="D38" s="22" t="s">
        <v>93</v>
      </c>
      <c r="E38" s="318"/>
      <c r="F38" s="92">
        <v>609</v>
      </c>
      <c r="G38" s="32"/>
      <c r="H38" s="92">
        <v>555</v>
      </c>
      <c r="I38" s="32"/>
      <c r="J38" s="92">
        <v>105</v>
      </c>
      <c r="K38" s="32"/>
      <c r="L38" s="92">
        <v>40</v>
      </c>
      <c r="M38" s="32"/>
      <c r="N38" s="92">
        <v>634</v>
      </c>
      <c r="O38" s="32"/>
      <c r="P38" s="92"/>
      <c r="Q38" s="32"/>
      <c r="R38" s="7">
        <f t="shared" si="0"/>
        <v>1943</v>
      </c>
    </row>
    <row r="39" spans="1:18" ht="15.75">
      <c r="A39" s="321"/>
      <c r="B39" s="69" t="s">
        <v>45</v>
      </c>
      <c r="C39" s="70" t="s">
        <v>140</v>
      </c>
      <c r="D39" s="22" t="s">
        <v>94</v>
      </c>
      <c r="E39" s="318"/>
      <c r="F39" s="92">
        <v>231</v>
      </c>
      <c r="G39" s="32"/>
      <c r="H39" s="92">
        <v>182</v>
      </c>
      <c r="I39" s="32"/>
      <c r="J39" s="93">
        <v>116</v>
      </c>
      <c r="K39" s="32"/>
      <c r="L39" s="92">
        <v>216</v>
      </c>
      <c r="M39" s="32"/>
      <c r="N39" s="92">
        <v>153</v>
      </c>
      <c r="O39" s="32"/>
      <c r="P39" s="92"/>
      <c r="Q39" s="32"/>
      <c r="R39" s="7">
        <f t="shared" si="0"/>
        <v>898</v>
      </c>
    </row>
    <row r="40" spans="1:18" ht="15.75">
      <c r="A40" s="321"/>
      <c r="B40" s="69" t="s">
        <v>60</v>
      </c>
      <c r="C40" s="70" t="s">
        <v>141</v>
      </c>
      <c r="D40" s="22" t="s">
        <v>95</v>
      </c>
      <c r="E40" s="318"/>
      <c r="F40" s="92">
        <v>315</v>
      </c>
      <c r="G40" s="32"/>
      <c r="H40" s="92">
        <v>484</v>
      </c>
      <c r="I40" s="32"/>
      <c r="J40" s="92">
        <v>219</v>
      </c>
      <c r="K40" s="32"/>
      <c r="L40" s="92">
        <v>320</v>
      </c>
      <c r="M40" s="32"/>
      <c r="N40" s="92">
        <v>269</v>
      </c>
      <c r="O40" s="32"/>
      <c r="P40" s="92"/>
      <c r="Q40" s="32"/>
      <c r="R40" s="7">
        <f t="shared" si="0"/>
        <v>1607</v>
      </c>
    </row>
    <row r="41" spans="1:18" ht="15.75">
      <c r="A41" s="321"/>
      <c r="B41" s="69" t="s">
        <v>46</v>
      </c>
      <c r="C41" s="70" t="s">
        <v>142</v>
      </c>
      <c r="D41" s="22" t="s">
        <v>96</v>
      </c>
      <c r="E41" s="318"/>
      <c r="F41" s="92">
        <v>569</v>
      </c>
      <c r="G41" s="32"/>
      <c r="H41" s="92">
        <v>481</v>
      </c>
      <c r="I41" s="32"/>
      <c r="J41" s="92">
        <v>99</v>
      </c>
      <c r="K41" s="32"/>
      <c r="L41" s="92">
        <v>872</v>
      </c>
      <c r="M41" s="32"/>
      <c r="N41" s="92">
        <v>325</v>
      </c>
      <c r="O41" s="32"/>
      <c r="P41" s="92"/>
      <c r="Q41" s="32"/>
      <c r="R41" s="7">
        <f t="shared" si="0"/>
        <v>2346</v>
      </c>
    </row>
    <row r="42" spans="1:18" ht="15.75">
      <c r="A42" s="322"/>
      <c r="B42" s="69" t="s">
        <v>47</v>
      </c>
      <c r="C42" s="70" t="s">
        <v>143</v>
      </c>
      <c r="D42" s="22" t="s">
        <v>97</v>
      </c>
      <c r="E42" s="319"/>
      <c r="F42" s="92">
        <v>546</v>
      </c>
      <c r="G42" s="32"/>
      <c r="H42" s="92">
        <v>553</v>
      </c>
      <c r="I42" s="32"/>
      <c r="J42" s="92">
        <v>70</v>
      </c>
      <c r="K42" s="32"/>
      <c r="L42" s="92">
        <v>67</v>
      </c>
      <c r="M42" s="32"/>
      <c r="N42" s="92">
        <v>704</v>
      </c>
      <c r="O42" s="32"/>
      <c r="P42" s="92"/>
      <c r="Q42" s="32"/>
      <c r="R42" s="7">
        <f t="shared" si="0"/>
        <v>1940</v>
      </c>
    </row>
    <row r="43" spans="1:18" ht="27">
      <c r="A43" s="73" t="s">
        <v>63</v>
      </c>
      <c r="B43" s="74" t="s">
        <v>64</v>
      </c>
      <c r="C43" s="75" t="s">
        <v>144</v>
      </c>
      <c r="D43" s="12" t="s">
        <v>98</v>
      </c>
      <c r="E43" s="10" t="s">
        <v>160</v>
      </c>
      <c r="F43" s="42"/>
      <c r="G43" s="94">
        <v>1880</v>
      </c>
      <c r="H43" s="33"/>
      <c r="I43" s="94">
        <v>1920</v>
      </c>
      <c r="J43" s="32"/>
      <c r="K43" s="94">
        <v>2080</v>
      </c>
      <c r="L43" s="32"/>
      <c r="M43" s="95">
        <v>2520</v>
      </c>
      <c r="N43" s="32"/>
      <c r="O43" s="94">
        <v>2280</v>
      </c>
      <c r="P43" s="34"/>
      <c r="Q43" s="94"/>
      <c r="R43" s="7">
        <f t="shared" si="0"/>
        <v>10680</v>
      </c>
    </row>
    <row r="44" spans="1:18" ht="19.5">
      <c r="A44" s="323" t="s">
        <v>372</v>
      </c>
      <c r="B44" s="282" t="s">
        <v>358</v>
      </c>
      <c r="C44" s="283" t="s">
        <v>359</v>
      </c>
      <c r="D44" s="284"/>
      <c r="E44" s="285"/>
      <c r="F44" s="286">
        <v>120</v>
      </c>
      <c r="G44" s="257"/>
      <c r="H44" s="279">
        <v>120</v>
      </c>
      <c r="I44" s="257"/>
      <c r="J44" s="280">
        <v>120</v>
      </c>
      <c r="K44" s="257"/>
      <c r="L44" s="280">
        <v>120</v>
      </c>
      <c r="M44" s="259"/>
      <c r="N44" s="280">
        <v>120</v>
      </c>
      <c r="O44" s="257"/>
      <c r="P44" s="281"/>
      <c r="Q44" s="257"/>
      <c r="R44" s="7"/>
    </row>
    <row r="45" spans="1:18" ht="19.5">
      <c r="A45" s="324"/>
      <c r="B45" s="282" t="s">
        <v>361</v>
      </c>
      <c r="C45" s="283" t="s">
        <v>360</v>
      </c>
      <c r="D45" s="284"/>
      <c r="E45" s="285"/>
      <c r="F45" s="286">
        <v>40</v>
      </c>
      <c r="G45" s="257"/>
      <c r="H45" s="279">
        <v>40</v>
      </c>
      <c r="I45" s="257"/>
      <c r="J45" s="280">
        <v>40</v>
      </c>
      <c r="K45" s="257"/>
      <c r="L45" s="280">
        <v>40</v>
      </c>
      <c r="M45" s="259"/>
      <c r="N45" s="280">
        <v>40</v>
      </c>
      <c r="O45" s="257"/>
      <c r="P45" s="281"/>
      <c r="Q45" s="257"/>
      <c r="R45" s="7"/>
    </row>
    <row r="46" spans="1:18" ht="15.75">
      <c r="A46" s="13" t="s">
        <v>51</v>
      </c>
      <c r="B46" s="13" t="s">
        <v>162</v>
      </c>
      <c r="C46" s="5"/>
      <c r="D46" s="11"/>
      <c r="E46" s="2"/>
      <c r="F46" s="27">
        <f>SUM(F9:F14,F29:F45)</f>
        <v>45669</v>
      </c>
      <c r="G46" s="27">
        <f aca="true" t="shared" si="2" ref="G46:R46">SUM(G9:G14,G29:G45)</f>
        <v>17800</v>
      </c>
      <c r="H46" s="27">
        <f t="shared" si="2"/>
        <v>41550</v>
      </c>
      <c r="I46" s="27">
        <f t="shared" si="2"/>
        <v>15280</v>
      </c>
      <c r="J46" s="27">
        <f t="shared" si="2"/>
        <v>45836</v>
      </c>
      <c r="K46" s="27">
        <f t="shared" si="2"/>
        <v>20480</v>
      </c>
      <c r="L46" s="27">
        <f t="shared" si="2"/>
        <v>64417</v>
      </c>
      <c r="M46" s="27">
        <f t="shared" si="2"/>
        <v>12520</v>
      </c>
      <c r="N46" s="27">
        <f t="shared" si="2"/>
        <v>55121</v>
      </c>
      <c r="O46" s="27">
        <f t="shared" si="2"/>
        <v>19480</v>
      </c>
      <c r="P46" s="27">
        <f t="shared" si="2"/>
        <v>0</v>
      </c>
      <c r="Q46" s="27">
        <f t="shared" si="2"/>
        <v>0</v>
      </c>
      <c r="R46" s="27">
        <f t="shared" si="2"/>
        <v>337353</v>
      </c>
    </row>
    <row r="47" spans="2:18" ht="15.75">
      <c r="B47" s="106" t="s">
        <v>163</v>
      </c>
      <c r="F47" s="43">
        <f>SUM(F9:F14,F16:F45)</f>
        <v>46553</v>
      </c>
      <c r="G47" s="43">
        <f aca="true" t="shared" si="3" ref="G47:R47">SUM(G9:G14,G16:G45)</f>
        <v>21578</v>
      </c>
      <c r="H47" s="43">
        <f t="shared" si="3"/>
        <v>42400</v>
      </c>
      <c r="I47" s="43">
        <f t="shared" si="3"/>
        <v>19407</v>
      </c>
      <c r="J47" s="43">
        <f t="shared" si="3"/>
        <v>47247</v>
      </c>
      <c r="K47" s="43">
        <f t="shared" si="3"/>
        <v>26838</v>
      </c>
      <c r="L47" s="43">
        <f t="shared" si="3"/>
        <v>66765</v>
      </c>
      <c r="M47" s="43">
        <f t="shared" si="3"/>
        <v>21509</v>
      </c>
      <c r="N47" s="43">
        <f t="shared" si="3"/>
        <v>57451</v>
      </c>
      <c r="O47" s="43">
        <f t="shared" si="3"/>
        <v>28708</v>
      </c>
      <c r="P47" s="43">
        <f t="shared" si="3"/>
        <v>0</v>
      </c>
      <c r="Q47" s="43">
        <f t="shared" si="3"/>
        <v>0</v>
      </c>
      <c r="R47" s="43">
        <f t="shared" si="3"/>
        <v>377656</v>
      </c>
    </row>
  </sheetData>
  <sheetProtection/>
  <mergeCells count="15">
    <mergeCell ref="A1:Q1"/>
    <mergeCell ref="E3:E4"/>
    <mergeCell ref="E5:E6"/>
    <mergeCell ref="A8:Q8"/>
    <mergeCell ref="E12:E13"/>
    <mergeCell ref="E15:Q15"/>
    <mergeCell ref="A44:A45"/>
    <mergeCell ref="E31:E42"/>
    <mergeCell ref="A32:A42"/>
    <mergeCell ref="A18:A19"/>
    <mergeCell ref="E18:E19"/>
    <mergeCell ref="E20:E28"/>
    <mergeCell ref="A21:A27"/>
    <mergeCell ref="A29:A30"/>
    <mergeCell ref="E29:E30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70" zoomScaleNormal="70" zoomScalePageLayoutView="0" workbookViewId="0" topLeftCell="A1">
      <selection activeCell="A28" sqref="A28:N28"/>
    </sheetView>
  </sheetViews>
  <sheetFormatPr defaultColWidth="9.00390625" defaultRowHeight="16.5"/>
  <cols>
    <col min="1" max="1" width="19.25390625" style="110" customWidth="1"/>
    <col min="2" max="2" width="11.875" style="110" customWidth="1"/>
    <col min="3" max="3" width="15.25390625" style="0" customWidth="1"/>
    <col min="4" max="4" width="13.75390625" style="0" bestFit="1" customWidth="1"/>
    <col min="5" max="5" width="13.75390625" style="0" customWidth="1"/>
    <col min="6" max="6" width="13.50390625" style="0" customWidth="1"/>
    <col min="7" max="7" width="14.50390625" style="0" customWidth="1"/>
    <col min="8" max="8" width="15.50390625" style="0" customWidth="1"/>
    <col min="9" max="14" width="12.50390625" style="0" customWidth="1"/>
    <col min="15" max="15" width="16.75390625" style="273" bestFit="1" customWidth="1"/>
    <col min="18" max="18" width="20.625" style="150" customWidth="1"/>
    <col min="21" max="21" width="37.625" style="0" bestFit="1" customWidth="1"/>
  </cols>
  <sheetData>
    <row r="1" spans="1:21" s="107" customFormat="1" ht="24">
      <c r="A1" s="345" t="s">
        <v>364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260"/>
      <c r="U1" s="107" t="s">
        <v>165</v>
      </c>
    </row>
    <row r="2" spans="1:21" s="110" customFormat="1" ht="19.5">
      <c r="A2" s="108" t="s">
        <v>166</v>
      </c>
      <c r="B2" s="109" t="s">
        <v>167</v>
      </c>
      <c r="C2" s="108" t="s">
        <v>168</v>
      </c>
      <c r="D2" s="108" t="s">
        <v>169</v>
      </c>
      <c r="E2" s="108" t="s">
        <v>170</v>
      </c>
      <c r="F2" s="108" t="s">
        <v>171</v>
      </c>
      <c r="G2" s="108" t="s">
        <v>172</v>
      </c>
      <c r="H2" s="108" t="s">
        <v>173</v>
      </c>
      <c r="I2" s="108" t="s">
        <v>174</v>
      </c>
      <c r="J2" s="108" t="s">
        <v>175</v>
      </c>
      <c r="K2" s="108" t="s">
        <v>176</v>
      </c>
      <c r="L2" s="108" t="s">
        <v>177</v>
      </c>
      <c r="M2" s="108" t="s">
        <v>178</v>
      </c>
      <c r="N2" s="108" t="s">
        <v>179</v>
      </c>
      <c r="O2" s="261" t="s">
        <v>180</v>
      </c>
      <c r="R2" s="111" t="s">
        <v>357</v>
      </c>
      <c r="U2" s="112" t="s">
        <v>181</v>
      </c>
    </row>
    <row r="3" spans="1:18" ht="19.5">
      <c r="A3" s="113" t="s">
        <v>182</v>
      </c>
      <c r="B3" s="114" t="s">
        <v>183</v>
      </c>
      <c r="C3" s="115">
        <v>90625</v>
      </c>
      <c r="D3" s="115">
        <v>80012</v>
      </c>
      <c r="E3" s="115">
        <v>28074</v>
      </c>
      <c r="F3" s="115">
        <v>84325</v>
      </c>
      <c r="G3" s="115">
        <v>64922</v>
      </c>
      <c r="H3" s="115">
        <v>57051</v>
      </c>
      <c r="I3" s="115">
        <v>51146</v>
      </c>
      <c r="J3" s="115">
        <v>31914</v>
      </c>
      <c r="K3" s="115">
        <v>23628</v>
      </c>
      <c r="L3" s="115">
        <v>23722</v>
      </c>
      <c r="M3" s="115"/>
      <c r="N3" s="115"/>
      <c r="O3" s="262">
        <f>SUM(C3:N3)</f>
        <v>535419</v>
      </c>
      <c r="R3" s="116">
        <v>1719000</v>
      </c>
    </row>
    <row r="4" spans="1:18" ht="19.5">
      <c r="A4" s="113" t="s">
        <v>184</v>
      </c>
      <c r="B4" s="114" t="s">
        <v>185</v>
      </c>
      <c r="C4" s="115">
        <v>66832</v>
      </c>
      <c r="D4" s="115">
        <v>64217</v>
      </c>
      <c r="E4" s="115">
        <v>32803</v>
      </c>
      <c r="F4" s="115">
        <v>78432</v>
      </c>
      <c r="G4" s="115">
        <v>61026</v>
      </c>
      <c r="H4" s="115">
        <v>51423</v>
      </c>
      <c r="I4" s="115">
        <v>47449</v>
      </c>
      <c r="J4" s="115">
        <v>16364</v>
      </c>
      <c r="K4" s="115">
        <v>15794</v>
      </c>
      <c r="L4" s="115">
        <v>33173</v>
      </c>
      <c r="M4" s="115"/>
      <c r="N4" s="115"/>
      <c r="O4" s="262">
        <f aca="true" t="shared" si="0" ref="O4:O10">SUM(C4:N4)</f>
        <v>467513</v>
      </c>
      <c r="Q4" t="s">
        <v>186</v>
      </c>
      <c r="R4" s="118">
        <f>R3-O8</f>
        <v>708633</v>
      </c>
    </row>
    <row r="5" spans="1:18" ht="19.5">
      <c r="A5" s="113" t="s">
        <v>187</v>
      </c>
      <c r="B5" s="114" t="s">
        <v>188</v>
      </c>
      <c r="C5" s="115">
        <v>500</v>
      </c>
      <c r="D5" s="115">
        <v>500</v>
      </c>
      <c r="E5" s="115">
        <v>935</v>
      </c>
      <c r="F5" s="115">
        <v>500</v>
      </c>
      <c r="G5" s="115">
        <v>500</v>
      </c>
      <c r="H5" s="115">
        <v>500</v>
      </c>
      <c r="I5" s="115">
        <v>500</v>
      </c>
      <c r="J5" s="115">
        <v>500</v>
      </c>
      <c r="K5" s="115">
        <v>500</v>
      </c>
      <c r="L5" s="115">
        <v>500</v>
      </c>
      <c r="M5" s="119"/>
      <c r="N5" s="115"/>
      <c r="O5" s="262">
        <f t="shared" si="0"/>
        <v>5435</v>
      </c>
      <c r="R5" s="116"/>
    </row>
    <row r="6" spans="1:18" ht="19.5">
      <c r="A6" s="113" t="s">
        <v>189</v>
      </c>
      <c r="B6" s="114" t="s">
        <v>190</v>
      </c>
      <c r="C6" s="115">
        <v>200</v>
      </c>
      <c r="D6" s="119">
        <v>200</v>
      </c>
      <c r="E6" s="115">
        <v>200</v>
      </c>
      <c r="F6" s="115">
        <v>200</v>
      </c>
      <c r="G6" s="115">
        <v>200</v>
      </c>
      <c r="H6" s="115">
        <v>200</v>
      </c>
      <c r="I6" s="115">
        <v>200</v>
      </c>
      <c r="J6" s="115">
        <v>200</v>
      </c>
      <c r="K6" s="115">
        <v>200</v>
      </c>
      <c r="L6" s="115">
        <v>200</v>
      </c>
      <c r="M6" s="115"/>
      <c r="N6" s="115"/>
      <c r="O6" s="262">
        <f t="shared" si="0"/>
        <v>2000</v>
      </c>
      <c r="R6" s="116"/>
    </row>
    <row r="7" spans="1:19" ht="19.5">
      <c r="A7" s="113" t="s">
        <v>191</v>
      </c>
      <c r="B7" s="120" t="s">
        <v>192</v>
      </c>
      <c r="C7" s="121">
        <v>355</v>
      </c>
      <c r="D7" s="121">
        <v>394</v>
      </c>
      <c r="E7" s="121">
        <v>408</v>
      </c>
      <c r="F7" s="121">
        <v>480</v>
      </c>
      <c r="G7" s="121">
        <v>350</v>
      </c>
      <c r="H7" s="121">
        <v>386</v>
      </c>
      <c r="I7" s="121">
        <v>302</v>
      </c>
      <c r="J7" s="121">
        <v>226</v>
      </c>
      <c r="K7" s="121">
        <v>199</v>
      </c>
      <c r="L7" s="121">
        <v>214</v>
      </c>
      <c r="M7" s="121"/>
      <c r="N7" s="122"/>
      <c r="O7" s="263">
        <f t="shared" si="0"/>
        <v>3314</v>
      </c>
      <c r="R7" s="116"/>
      <c r="S7" s="7">
        <f>SUM(E3:E6)</f>
        <v>62012</v>
      </c>
    </row>
    <row r="8" spans="1:19" ht="19.5">
      <c r="A8" s="123" t="s">
        <v>193</v>
      </c>
      <c r="B8" s="124" t="s">
        <v>194</v>
      </c>
      <c r="C8" s="125">
        <f>SUM(C$3:C$6)</f>
        <v>158157</v>
      </c>
      <c r="D8" s="125">
        <f>SUM(D$3:D$6)</f>
        <v>144929</v>
      </c>
      <c r="E8" s="125">
        <f>SUM(E$3:E$6)</f>
        <v>62012</v>
      </c>
      <c r="F8" s="125">
        <f>SUM(F$3:F$6)</f>
        <v>163457</v>
      </c>
      <c r="G8" s="125">
        <f>SUM(G$3:G$6)</f>
        <v>126648</v>
      </c>
      <c r="H8" s="125">
        <f aca="true" t="shared" si="1" ref="H8:N8">SUM(H$3:H$6)</f>
        <v>109174</v>
      </c>
      <c r="I8" s="125">
        <f t="shared" si="1"/>
        <v>99295</v>
      </c>
      <c r="J8" s="125">
        <f t="shared" si="1"/>
        <v>48978</v>
      </c>
      <c r="K8" s="125">
        <f t="shared" si="1"/>
        <v>40122</v>
      </c>
      <c r="L8" s="125">
        <f t="shared" si="1"/>
        <v>57595</v>
      </c>
      <c r="M8" s="125">
        <f t="shared" si="1"/>
        <v>0</v>
      </c>
      <c r="N8" s="125">
        <f t="shared" si="1"/>
        <v>0</v>
      </c>
      <c r="O8" s="264">
        <f t="shared" si="0"/>
        <v>1010367</v>
      </c>
      <c r="R8" s="116"/>
      <c r="S8" s="7"/>
    </row>
    <row r="9" spans="1:18" ht="19.5">
      <c r="A9" s="126" t="s">
        <v>195</v>
      </c>
      <c r="B9" s="127" t="s">
        <v>194</v>
      </c>
      <c r="C9" s="128">
        <f>SUM(C7:C7)</f>
        <v>355</v>
      </c>
      <c r="D9" s="128">
        <f aca="true" t="shared" si="2" ref="D9:M9">SUM(D7:D7)</f>
        <v>394</v>
      </c>
      <c r="E9" s="128">
        <f t="shared" si="2"/>
        <v>408</v>
      </c>
      <c r="F9" s="128">
        <f t="shared" si="2"/>
        <v>480</v>
      </c>
      <c r="G9" s="128">
        <f t="shared" si="2"/>
        <v>350</v>
      </c>
      <c r="H9" s="128">
        <f t="shared" si="2"/>
        <v>386</v>
      </c>
      <c r="I9" s="128">
        <f t="shared" si="2"/>
        <v>302</v>
      </c>
      <c r="J9" s="128">
        <f t="shared" si="2"/>
        <v>226</v>
      </c>
      <c r="K9" s="128">
        <f t="shared" si="2"/>
        <v>199</v>
      </c>
      <c r="L9" s="128">
        <f t="shared" si="2"/>
        <v>214</v>
      </c>
      <c r="M9" s="128">
        <f t="shared" si="2"/>
        <v>0</v>
      </c>
      <c r="N9" s="128">
        <f>SUM(N7:N7)</f>
        <v>0</v>
      </c>
      <c r="O9" s="263">
        <f t="shared" si="0"/>
        <v>3314</v>
      </c>
      <c r="R9" s="116"/>
    </row>
    <row r="10" spans="1:18" s="129" customFormat="1" ht="19.5">
      <c r="A10" s="346" t="s">
        <v>196</v>
      </c>
      <c r="B10" s="347"/>
      <c r="C10" s="241">
        <f>SUM(C8:C9)</f>
        <v>158512</v>
      </c>
      <c r="D10" s="241">
        <f aca="true" t="shared" si="3" ref="D10:N10">SUM(D8:D9)</f>
        <v>145323</v>
      </c>
      <c r="E10" s="241">
        <f t="shared" si="3"/>
        <v>62420</v>
      </c>
      <c r="F10" s="241">
        <f t="shared" si="3"/>
        <v>163937</v>
      </c>
      <c r="G10" s="241">
        <f t="shared" si="3"/>
        <v>126998</v>
      </c>
      <c r="H10" s="241">
        <f t="shared" si="3"/>
        <v>109560</v>
      </c>
      <c r="I10" s="241">
        <f t="shared" si="3"/>
        <v>99597</v>
      </c>
      <c r="J10" s="241">
        <f t="shared" si="3"/>
        <v>49204</v>
      </c>
      <c r="K10" s="241">
        <f t="shared" si="3"/>
        <v>40321</v>
      </c>
      <c r="L10" s="241">
        <f t="shared" si="3"/>
        <v>57809</v>
      </c>
      <c r="M10" s="241">
        <f t="shared" si="3"/>
        <v>0</v>
      </c>
      <c r="N10" s="241">
        <f t="shared" si="3"/>
        <v>0</v>
      </c>
      <c r="O10" s="265">
        <f t="shared" si="0"/>
        <v>1013681</v>
      </c>
      <c r="R10" s="130"/>
    </row>
    <row r="11" spans="1:18" s="134" customFormat="1" ht="19.5" hidden="1">
      <c r="A11" s="131"/>
      <c r="B11" s="132"/>
      <c r="C11" s="133">
        <f aca="true" t="shared" si="4" ref="C11:N11">C10-C7-C6</f>
        <v>157957</v>
      </c>
      <c r="D11" s="133">
        <f t="shared" si="4"/>
        <v>144729</v>
      </c>
      <c r="E11" s="133">
        <f t="shared" si="4"/>
        <v>61812</v>
      </c>
      <c r="F11" s="133">
        <f t="shared" si="4"/>
        <v>163257</v>
      </c>
      <c r="G11" s="133">
        <f t="shared" si="4"/>
        <v>126448</v>
      </c>
      <c r="H11" s="133">
        <f t="shared" si="4"/>
        <v>108974</v>
      </c>
      <c r="I11" s="133">
        <f t="shared" si="4"/>
        <v>99095</v>
      </c>
      <c r="J11" s="133">
        <f t="shared" si="4"/>
        <v>48778</v>
      </c>
      <c r="K11" s="133">
        <f t="shared" si="4"/>
        <v>39922</v>
      </c>
      <c r="L11" s="133">
        <f t="shared" si="4"/>
        <v>57395</v>
      </c>
      <c r="M11" s="133">
        <f t="shared" si="4"/>
        <v>0</v>
      </c>
      <c r="N11" s="133">
        <f t="shared" si="4"/>
        <v>0</v>
      </c>
      <c r="O11" s="266"/>
      <c r="R11" s="135"/>
    </row>
    <row r="12" spans="1:18" s="129" customFormat="1" ht="23.25" customHeight="1">
      <c r="A12" s="136" t="s">
        <v>197</v>
      </c>
      <c r="B12" s="137"/>
      <c r="C12" s="138">
        <f>O10</f>
        <v>1013681</v>
      </c>
      <c r="D12" s="136" t="s">
        <v>198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267"/>
      <c r="R12" s="140"/>
    </row>
    <row r="13" spans="1:18" s="129" customFormat="1" ht="24" customHeight="1">
      <c r="A13" s="136" t="s">
        <v>199</v>
      </c>
      <c r="B13" s="137"/>
      <c r="C13" s="141">
        <f>O24</f>
        <v>67766</v>
      </c>
      <c r="D13" s="136" t="s">
        <v>200</v>
      </c>
      <c r="E13" s="139"/>
      <c r="F13" s="348" t="s">
        <v>369</v>
      </c>
      <c r="G13" s="348"/>
      <c r="H13" s="348"/>
      <c r="I13" s="348"/>
      <c r="J13" s="349" t="s">
        <v>368</v>
      </c>
      <c r="K13" s="349"/>
      <c r="L13" s="349"/>
      <c r="M13" s="349"/>
      <c r="N13" s="349"/>
      <c r="O13" s="267"/>
      <c r="R13" s="140"/>
    </row>
    <row r="14" spans="1:18" s="145" customFormat="1" ht="19.5">
      <c r="A14" s="142"/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268"/>
      <c r="R14" s="146"/>
    </row>
    <row r="15" spans="1:18" s="107" customFormat="1" ht="24">
      <c r="A15" s="350" t="s">
        <v>365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2"/>
      <c r="O15" s="260"/>
      <c r="R15" s="147"/>
    </row>
    <row r="16" spans="1:18" s="110" customFormat="1" ht="19.5">
      <c r="A16" s="108" t="s">
        <v>201</v>
      </c>
      <c r="B16" s="109" t="s">
        <v>202</v>
      </c>
      <c r="C16" s="108" t="s">
        <v>203</v>
      </c>
      <c r="D16" s="108" t="s">
        <v>204</v>
      </c>
      <c r="E16" s="108" t="s">
        <v>205</v>
      </c>
      <c r="F16" s="108" t="s">
        <v>206</v>
      </c>
      <c r="G16" s="108" t="s">
        <v>207</v>
      </c>
      <c r="H16" s="108" t="s">
        <v>208</v>
      </c>
      <c r="I16" s="108" t="s">
        <v>209</v>
      </c>
      <c r="J16" s="108" t="s">
        <v>210</v>
      </c>
      <c r="K16" s="108" t="s">
        <v>211</v>
      </c>
      <c r="L16" s="108" t="s">
        <v>212</v>
      </c>
      <c r="M16" s="108" t="s">
        <v>213</v>
      </c>
      <c r="N16" s="108" t="s">
        <v>214</v>
      </c>
      <c r="O16" s="261" t="s">
        <v>215</v>
      </c>
      <c r="R16" s="148"/>
    </row>
    <row r="17" spans="1:15" ht="19.5">
      <c r="A17" s="113" t="s">
        <v>216</v>
      </c>
      <c r="B17" s="114" t="s">
        <v>217</v>
      </c>
      <c r="C17" s="149">
        <v>6106</v>
      </c>
      <c r="D17" s="149">
        <v>5481</v>
      </c>
      <c r="E17" s="149">
        <v>1903</v>
      </c>
      <c r="F17" s="149">
        <v>5785</v>
      </c>
      <c r="G17" s="115">
        <v>4443</v>
      </c>
      <c r="H17" s="115">
        <v>3821</v>
      </c>
      <c r="I17" s="115">
        <v>3354</v>
      </c>
      <c r="J17" s="149">
        <v>2079</v>
      </c>
      <c r="K17" s="115">
        <v>1499</v>
      </c>
      <c r="L17" s="115">
        <v>1504</v>
      </c>
      <c r="M17" s="115"/>
      <c r="N17" s="115"/>
      <c r="O17" s="269">
        <f>SUM(C17:N17)</f>
        <v>35975</v>
      </c>
    </row>
    <row r="18" spans="1:15" ht="19.5">
      <c r="A18" s="113" t="s">
        <v>218</v>
      </c>
      <c r="B18" s="114">
        <v>149907</v>
      </c>
      <c r="C18" s="239">
        <v>4517</v>
      </c>
      <c r="D18" s="149">
        <v>4418</v>
      </c>
      <c r="E18" s="149">
        <v>2250</v>
      </c>
      <c r="F18" s="149">
        <v>5399</v>
      </c>
      <c r="G18" s="115">
        <v>4192</v>
      </c>
      <c r="H18" s="115">
        <v>3461</v>
      </c>
      <c r="I18" s="115">
        <v>3127</v>
      </c>
      <c r="J18" s="149">
        <v>1069</v>
      </c>
      <c r="K18" s="115">
        <v>1010</v>
      </c>
      <c r="L18" s="115">
        <v>2134</v>
      </c>
      <c r="M18" s="115"/>
      <c r="N18" s="115"/>
      <c r="O18" s="269">
        <f>SUM(C18:N18)</f>
        <v>31577</v>
      </c>
    </row>
    <row r="19" spans="1:15" ht="19.5">
      <c r="A19" s="113" t="s">
        <v>219</v>
      </c>
      <c r="B19" s="114">
        <v>290196</v>
      </c>
      <c r="C19" s="149">
        <v>0</v>
      </c>
      <c r="D19" s="149">
        <v>0</v>
      </c>
      <c r="E19" s="149">
        <v>30</v>
      </c>
      <c r="F19" s="115">
        <v>0</v>
      </c>
      <c r="G19" s="115">
        <v>0</v>
      </c>
      <c r="H19" s="115">
        <v>0</v>
      </c>
      <c r="I19" s="115">
        <v>0</v>
      </c>
      <c r="J19" s="149">
        <v>0</v>
      </c>
      <c r="K19" s="115">
        <v>0</v>
      </c>
      <c r="L19" s="115">
        <v>0</v>
      </c>
      <c r="M19" s="115"/>
      <c r="N19" s="115"/>
      <c r="O19" s="269">
        <f>SUM(C19:N19)</f>
        <v>30</v>
      </c>
    </row>
    <row r="20" spans="1:15" ht="19.5">
      <c r="A20" s="113" t="s">
        <v>220</v>
      </c>
      <c r="B20" s="114">
        <v>277647</v>
      </c>
      <c r="C20" s="149">
        <v>0</v>
      </c>
      <c r="D20" s="240">
        <v>0</v>
      </c>
      <c r="E20" s="240">
        <v>0</v>
      </c>
      <c r="F20" s="119">
        <v>0</v>
      </c>
      <c r="G20" s="115">
        <v>0</v>
      </c>
      <c r="H20" s="115">
        <v>0</v>
      </c>
      <c r="I20" s="115">
        <v>0</v>
      </c>
      <c r="J20" s="149">
        <v>0</v>
      </c>
      <c r="K20" s="115">
        <v>0</v>
      </c>
      <c r="L20" s="115">
        <v>0</v>
      </c>
      <c r="M20" s="115"/>
      <c r="N20" s="115"/>
      <c r="O20" s="269">
        <f>SUM(C20:N20)</f>
        <v>0</v>
      </c>
    </row>
    <row r="21" spans="1:15" ht="19.5">
      <c r="A21" s="113" t="s">
        <v>221</v>
      </c>
      <c r="B21" s="120" t="s">
        <v>222</v>
      </c>
      <c r="C21" s="122">
        <v>20</v>
      </c>
      <c r="D21" s="122">
        <v>23</v>
      </c>
      <c r="E21" s="122">
        <v>24</v>
      </c>
      <c r="F21" s="121">
        <v>29</v>
      </c>
      <c r="G21" s="121">
        <v>20</v>
      </c>
      <c r="H21" s="121">
        <v>22</v>
      </c>
      <c r="I21" s="121">
        <v>16</v>
      </c>
      <c r="J21" s="122">
        <v>11</v>
      </c>
      <c r="K21" s="121">
        <v>9</v>
      </c>
      <c r="L21" s="122">
        <v>10</v>
      </c>
      <c r="M21" s="122"/>
      <c r="N21" s="122"/>
      <c r="O21" s="270">
        <f>SUM(C21:N21)</f>
        <v>184</v>
      </c>
    </row>
    <row r="22" spans="1:15" ht="19.5">
      <c r="A22" s="113" t="s">
        <v>193</v>
      </c>
      <c r="B22" s="117" t="s">
        <v>223</v>
      </c>
      <c r="C22" s="149">
        <f>SUM(C$17:C$20)</f>
        <v>10623</v>
      </c>
      <c r="D22" s="149">
        <f>SUM(D$17:D$20)</f>
        <v>9899</v>
      </c>
      <c r="E22" s="149">
        <f>SUM(E$17:E$20)</f>
        <v>4183</v>
      </c>
      <c r="F22" s="149">
        <f>SUM(F$17:F$20)</f>
        <v>11184</v>
      </c>
      <c r="G22" s="149">
        <f aca="true" t="shared" si="5" ref="G22:O22">SUM(G$17:G$20)</f>
        <v>8635</v>
      </c>
      <c r="H22" s="149">
        <f t="shared" si="5"/>
        <v>7282</v>
      </c>
      <c r="I22" s="149">
        <f t="shared" si="5"/>
        <v>6481</v>
      </c>
      <c r="J22" s="149">
        <f t="shared" si="5"/>
        <v>3148</v>
      </c>
      <c r="K22" s="149">
        <f t="shared" si="5"/>
        <v>2509</v>
      </c>
      <c r="L22" s="149">
        <f t="shared" si="5"/>
        <v>3638</v>
      </c>
      <c r="M22" s="149">
        <f t="shared" si="5"/>
        <v>0</v>
      </c>
      <c r="N22" s="149">
        <f t="shared" si="5"/>
        <v>0</v>
      </c>
      <c r="O22" s="149">
        <f t="shared" si="5"/>
        <v>67582</v>
      </c>
    </row>
    <row r="23" spans="1:15" ht="19.5">
      <c r="A23" s="113" t="s">
        <v>355</v>
      </c>
      <c r="B23" s="238" t="s">
        <v>356</v>
      </c>
      <c r="C23" s="122">
        <f>C21</f>
        <v>20</v>
      </c>
      <c r="D23" s="121">
        <f aca="true" t="shared" si="6" ref="D23:N23">D21</f>
        <v>23</v>
      </c>
      <c r="E23" s="121">
        <f t="shared" si="6"/>
        <v>24</v>
      </c>
      <c r="F23" s="121">
        <f t="shared" si="6"/>
        <v>29</v>
      </c>
      <c r="G23" s="121">
        <f t="shared" si="6"/>
        <v>20</v>
      </c>
      <c r="H23" s="121">
        <f t="shared" si="6"/>
        <v>22</v>
      </c>
      <c r="I23" s="121">
        <f t="shared" si="6"/>
        <v>16</v>
      </c>
      <c r="J23" s="121">
        <f t="shared" si="6"/>
        <v>11</v>
      </c>
      <c r="K23" s="121">
        <f t="shared" si="6"/>
        <v>9</v>
      </c>
      <c r="L23" s="121">
        <f t="shared" si="6"/>
        <v>10</v>
      </c>
      <c r="M23" s="121">
        <f t="shared" si="6"/>
        <v>0</v>
      </c>
      <c r="N23" s="121">
        <f t="shared" si="6"/>
        <v>0</v>
      </c>
      <c r="O23" s="271">
        <f>SUM(C23:N23)</f>
        <v>184</v>
      </c>
    </row>
    <row r="24" spans="1:18" s="110" customFormat="1" ht="19.5">
      <c r="A24" s="242" t="s">
        <v>215</v>
      </c>
      <c r="B24" s="243"/>
      <c r="C24" s="241">
        <f>SUM(C22:C23)</f>
        <v>10643</v>
      </c>
      <c r="D24" s="241">
        <f>SUM(D22:D23)</f>
        <v>9922</v>
      </c>
      <c r="E24" s="241">
        <f aca="true" t="shared" si="7" ref="E24:O24">SUM(E22:E23)</f>
        <v>4207</v>
      </c>
      <c r="F24" s="241">
        <f t="shared" si="7"/>
        <v>11213</v>
      </c>
      <c r="G24" s="241">
        <f t="shared" si="7"/>
        <v>8655</v>
      </c>
      <c r="H24" s="241">
        <f t="shared" si="7"/>
        <v>7304</v>
      </c>
      <c r="I24" s="241">
        <f t="shared" si="7"/>
        <v>6497</v>
      </c>
      <c r="J24" s="241">
        <f t="shared" si="7"/>
        <v>3159</v>
      </c>
      <c r="K24" s="241">
        <f t="shared" si="7"/>
        <v>2518</v>
      </c>
      <c r="L24" s="241">
        <f t="shared" si="7"/>
        <v>3648</v>
      </c>
      <c r="M24" s="241">
        <f t="shared" si="7"/>
        <v>0</v>
      </c>
      <c r="N24" s="241">
        <f t="shared" si="7"/>
        <v>0</v>
      </c>
      <c r="O24" s="265">
        <f t="shared" si="7"/>
        <v>67766</v>
      </c>
      <c r="R24" s="148"/>
    </row>
    <row r="25" spans="1:18" s="15" customFormat="1" ht="19.5">
      <c r="A25" s="151"/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261"/>
      <c r="R25" s="154"/>
    </row>
    <row r="26" spans="1:18" s="110" customFormat="1" ht="19.5">
      <c r="A26" s="353" t="s">
        <v>224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5"/>
      <c r="O26" s="261"/>
      <c r="R26" s="148"/>
    </row>
    <row r="28" spans="1:15" s="155" customFormat="1" ht="27.75">
      <c r="A28" s="344" t="s">
        <v>225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272"/>
    </row>
    <row r="31" spans="1:3" ht="19.5">
      <c r="A31" s="156" t="s">
        <v>226</v>
      </c>
      <c r="B31" s="157" t="s">
        <v>227</v>
      </c>
      <c r="C31" s="134" t="s">
        <v>228</v>
      </c>
    </row>
  </sheetData>
  <sheetProtection/>
  <mergeCells count="7">
    <mergeCell ref="A28:N28"/>
    <mergeCell ref="A1:N1"/>
    <mergeCell ref="A10:B10"/>
    <mergeCell ref="F13:I13"/>
    <mergeCell ref="J13:N13"/>
    <mergeCell ref="A15:N15"/>
    <mergeCell ref="A26:N26"/>
  </mergeCells>
  <hyperlinks>
    <hyperlink ref="U2" r:id="rId1" display="http://www.scgas.com.tw/service_gass.asp"/>
  </hyperlinks>
  <printOptions/>
  <pageMargins left="0.7" right="0.7" top="0.75" bottom="0.75" header="0.3" footer="0.3"/>
  <pageSetup fitToHeight="0" fitToWidth="1" horizontalDpi="600" verticalDpi="600" orientation="landscape" paperSize="9" scale="4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zoomScale="85" zoomScaleNormal="85" zoomScalePageLayoutView="0" workbookViewId="0" topLeftCell="A1">
      <selection activeCell="A72" sqref="A72:IV80"/>
    </sheetView>
  </sheetViews>
  <sheetFormatPr defaultColWidth="9.00390625" defaultRowHeight="16.5"/>
  <cols>
    <col min="1" max="1" width="6.50390625" style="160" bestFit="1" customWidth="1"/>
    <col min="2" max="2" width="25.00390625" style="170" customWidth="1"/>
    <col min="3" max="3" width="18.125" style="170" customWidth="1"/>
    <col min="4" max="5" width="13.00390625" style="170" bestFit="1" customWidth="1"/>
    <col min="6" max="6" width="11.50390625" style="170" bestFit="1" customWidth="1"/>
    <col min="7" max="10" width="13.00390625" style="170" bestFit="1" customWidth="1"/>
    <col min="11" max="13" width="11.50390625" style="170" bestFit="1" customWidth="1"/>
    <col min="14" max="14" width="13.00390625" style="170" bestFit="1" customWidth="1"/>
    <col min="15" max="15" width="11.875" style="170" customWidth="1"/>
    <col min="16" max="16" width="17.25390625" style="170" bestFit="1" customWidth="1"/>
    <col min="17" max="17" width="2.875" style="170" customWidth="1"/>
    <col min="18" max="18" width="19.375" style="170" bestFit="1" customWidth="1"/>
    <col min="19" max="19" width="15.00390625" style="170" customWidth="1"/>
    <col min="20" max="20" width="10.125" style="170" bestFit="1" customWidth="1"/>
    <col min="21" max="21" width="11.50390625" style="170" customWidth="1"/>
    <col min="22" max="22" width="12.125" style="170" bestFit="1" customWidth="1"/>
    <col min="23" max="23" width="10.125" style="170" bestFit="1" customWidth="1"/>
    <col min="24" max="16384" width="9.00390625" style="170" customWidth="1"/>
  </cols>
  <sheetData>
    <row r="1" spans="1:15" s="159" customFormat="1" ht="24.75" thickBot="1">
      <c r="A1" s="158"/>
      <c r="B1" s="356" t="s">
        <v>370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8"/>
    </row>
    <row r="2" spans="1:15" s="164" customFormat="1" ht="18" thickBot="1">
      <c r="A2" s="160" t="s">
        <v>229</v>
      </c>
      <c r="B2" s="161" t="s">
        <v>230</v>
      </c>
      <c r="C2" s="162" t="s">
        <v>231</v>
      </c>
      <c r="D2" s="162" t="s">
        <v>232</v>
      </c>
      <c r="E2" s="162" t="s">
        <v>233</v>
      </c>
      <c r="F2" s="162" t="s">
        <v>234</v>
      </c>
      <c r="G2" s="162" t="s">
        <v>235</v>
      </c>
      <c r="H2" s="162" t="s">
        <v>236</v>
      </c>
      <c r="I2" s="162" t="s">
        <v>237</v>
      </c>
      <c r="J2" s="162" t="s">
        <v>238</v>
      </c>
      <c r="K2" s="162" t="s">
        <v>239</v>
      </c>
      <c r="L2" s="162" t="s">
        <v>240</v>
      </c>
      <c r="M2" s="162" t="s">
        <v>241</v>
      </c>
      <c r="N2" s="162" t="s">
        <v>242</v>
      </c>
      <c r="O2" s="163" t="s">
        <v>243</v>
      </c>
    </row>
    <row r="3" spans="1:23" ht="15.75">
      <c r="A3" s="160">
        <v>1</v>
      </c>
      <c r="B3" s="165" t="s">
        <v>244</v>
      </c>
      <c r="C3" s="166" t="s">
        <v>245</v>
      </c>
      <c r="D3" s="167">
        <v>6824</v>
      </c>
      <c r="E3" s="167">
        <v>8393</v>
      </c>
      <c r="F3" s="167">
        <v>6975</v>
      </c>
      <c r="G3" s="167">
        <v>6520</v>
      </c>
      <c r="H3" s="167">
        <v>7608</v>
      </c>
      <c r="I3" s="167">
        <v>13933</v>
      </c>
      <c r="J3" s="167">
        <v>7241</v>
      </c>
      <c r="K3" s="167">
        <v>6065</v>
      </c>
      <c r="L3" s="167">
        <v>3648</v>
      </c>
      <c r="M3" s="167">
        <v>3016</v>
      </c>
      <c r="N3" s="167"/>
      <c r="O3" s="168"/>
      <c r="P3" s="169">
        <f>SUM(D3:O3)</f>
        <v>70223</v>
      </c>
      <c r="R3" s="371" t="s">
        <v>246</v>
      </c>
      <c r="S3" s="365">
        <f>SUM(P3:P12)</f>
        <v>459978</v>
      </c>
      <c r="T3" s="172"/>
      <c r="U3" s="173"/>
      <c r="V3" s="171"/>
      <c r="W3" s="171"/>
    </row>
    <row r="4" spans="1:23" ht="15.75">
      <c r="A4" s="160">
        <v>2</v>
      </c>
      <c r="B4" s="174" t="s">
        <v>247</v>
      </c>
      <c r="C4" s="175" t="s">
        <v>248</v>
      </c>
      <c r="D4" s="176">
        <v>11575</v>
      </c>
      <c r="E4" s="176">
        <v>8528</v>
      </c>
      <c r="F4" s="176">
        <v>6731</v>
      </c>
      <c r="G4" s="176">
        <v>9134</v>
      </c>
      <c r="H4" s="176">
        <v>8932</v>
      </c>
      <c r="I4" s="176">
        <v>14182</v>
      </c>
      <c r="J4" s="176">
        <v>12347</v>
      </c>
      <c r="K4" s="176">
        <v>7945</v>
      </c>
      <c r="L4" s="176">
        <v>6490</v>
      </c>
      <c r="M4" s="176">
        <v>5744</v>
      </c>
      <c r="N4" s="176"/>
      <c r="O4" s="177"/>
      <c r="P4" s="169">
        <f aca="true" t="shared" si="0" ref="P4:P32">SUM(D4:O4)</f>
        <v>91608</v>
      </c>
      <c r="R4" s="372"/>
      <c r="S4" s="365"/>
      <c r="T4" s="172"/>
      <c r="U4" s="173"/>
      <c r="V4" s="172"/>
      <c r="W4" s="172"/>
    </row>
    <row r="5" spans="1:23" ht="32.25">
      <c r="A5" s="160">
        <v>3</v>
      </c>
      <c r="B5" s="174" t="s">
        <v>249</v>
      </c>
      <c r="C5" s="175" t="s">
        <v>250</v>
      </c>
      <c r="D5" s="176">
        <v>9692</v>
      </c>
      <c r="E5" s="176">
        <v>7693</v>
      </c>
      <c r="F5" s="176">
        <v>8287</v>
      </c>
      <c r="G5" s="176">
        <v>8818</v>
      </c>
      <c r="H5" s="176">
        <v>17433</v>
      </c>
      <c r="I5" s="176">
        <v>9311</v>
      </c>
      <c r="J5" s="176">
        <v>11348</v>
      </c>
      <c r="K5" s="176">
        <v>10386</v>
      </c>
      <c r="L5" s="176">
        <v>11867</v>
      </c>
      <c r="M5" s="176">
        <v>19394</v>
      </c>
      <c r="N5" s="176"/>
      <c r="O5" s="177"/>
      <c r="P5" s="169">
        <f t="shared" si="0"/>
        <v>114229</v>
      </c>
      <c r="R5" s="372"/>
      <c r="S5" s="365"/>
      <c r="T5" s="172"/>
      <c r="U5" s="173"/>
      <c r="V5" s="172"/>
      <c r="W5" s="172"/>
    </row>
    <row r="6" spans="1:23" s="178" customFormat="1" ht="32.25">
      <c r="A6" s="160">
        <v>4</v>
      </c>
      <c r="B6" s="174" t="s">
        <v>251</v>
      </c>
      <c r="C6" s="175" t="s">
        <v>252</v>
      </c>
      <c r="D6" s="176">
        <v>14565</v>
      </c>
      <c r="E6" s="176">
        <v>1258</v>
      </c>
      <c r="F6" s="176">
        <v>689</v>
      </c>
      <c r="G6" s="176">
        <v>1005</v>
      </c>
      <c r="H6" s="176">
        <v>7215</v>
      </c>
      <c r="I6" s="176">
        <v>9619</v>
      </c>
      <c r="J6" s="176">
        <v>10378</v>
      </c>
      <c r="K6" s="176">
        <v>12770</v>
      </c>
      <c r="L6" s="176">
        <v>12680</v>
      </c>
      <c r="M6" s="176">
        <v>6621</v>
      </c>
      <c r="N6" s="176"/>
      <c r="O6" s="177"/>
      <c r="P6" s="169">
        <f t="shared" si="0"/>
        <v>76800</v>
      </c>
      <c r="R6" s="372"/>
      <c r="S6" s="365"/>
      <c r="T6" s="172"/>
      <c r="U6" s="173"/>
      <c r="V6" s="172"/>
      <c r="W6" s="172"/>
    </row>
    <row r="7" spans="1:23" ht="15.75">
      <c r="A7" s="160">
        <v>5</v>
      </c>
      <c r="B7" s="174" t="s">
        <v>253</v>
      </c>
      <c r="C7" s="175" t="s">
        <v>254</v>
      </c>
      <c r="D7" s="176">
        <v>1320</v>
      </c>
      <c r="E7" s="176">
        <v>1511</v>
      </c>
      <c r="F7" s="176">
        <v>752</v>
      </c>
      <c r="G7" s="176">
        <v>980</v>
      </c>
      <c r="H7" s="176">
        <v>1157</v>
      </c>
      <c r="I7" s="176">
        <v>7481</v>
      </c>
      <c r="J7" s="176">
        <v>980</v>
      </c>
      <c r="K7" s="176">
        <v>803</v>
      </c>
      <c r="L7" s="176">
        <v>1055</v>
      </c>
      <c r="M7" s="176">
        <v>641</v>
      </c>
      <c r="N7" s="176"/>
      <c r="O7" s="177"/>
      <c r="P7" s="169">
        <f t="shared" si="0"/>
        <v>16680</v>
      </c>
      <c r="R7" s="372"/>
      <c r="S7" s="365"/>
      <c r="T7" s="172"/>
      <c r="U7" s="173"/>
      <c r="V7" s="172"/>
      <c r="W7" s="172"/>
    </row>
    <row r="8" spans="1:23" ht="15.75">
      <c r="A8" s="160">
        <v>6</v>
      </c>
      <c r="B8" s="174" t="s">
        <v>255</v>
      </c>
      <c r="C8" s="175" t="s">
        <v>256</v>
      </c>
      <c r="D8" s="176">
        <v>162</v>
      </c>
      <c r="E8" s="176">
        <v>123</v>
      </c>
      <c r="F8" s="176">
        <v>143</v>
      </c>
      <c r="G8" s="176">
        <v>152</v>
      </c>
      <c r="H8" s="176">
        <v>212</v>
      </c>
      <c r="I8" s="176">
        <v>172</v>
      </c>
      <c r="J8" s="176">
        <v>123</v>
      </c>
      <c r="K8" s="176">
        <v>113</v>
      </c>
      <c r="L8" s="176">
        <v>123</v>
      </c>
      <c r="M8" s="176">
        <v>89</v>
      </c>
      <c r="N8" s="176"/>
      <c r="O8" s="177"/>
      <c r="P8" s="169">
        <f t="shared" si="0"/>
        <v>1412</v>
      </c>
      <c r="R8" s="372"/>
      <c r="S8" s="365"/>
      <c r="T8" s="171"/>
      <c r="U8" s="173"/>
      <c r="V8" s="172"/>
      <c r="W8" s="172"/>
    </row>
    <row r="9" spans="1:23" ht="15.75">
      <c r="A9" s="160">
        <v>7</v>
      </c>
      <c r="B9" s="174" t="s">
        <v>257</v>
      </c>
      <c r="C9" s="175" t="s">
        <v>258</v>
      </c>
      <c r="D9" s="179"/>
      <c r="E9" s="176">
        <v>1271</v>
      </c>
      <c r="F9" s="179"/>
      <c r="G9" s="176">
        <v>779</v>
      </c>
      <c r="H9" s="179"/>
      <c r="I9" s="176">
        <v>936</v>
      </c>
      <c r="J9" s="179"/>
      <c r="K9" s="176">
        <v>1473</v>
      </c>
      <c r="L9" s="179"/>
      <c r="M9" s="176">
        <v>1257</v>
      </c>
      <c r="N9" s="179"/>
      <c r="O9" s="177"/>
      <c r="P9" s="169">
        <f t="shared" si="0"/>
        <v>5716</v>
      </c>
      <c r="R9" s="372"/>
      <c r="S9" s="365"/>
      <c r="T9" s="172"/>
      <c r="U9" s="173"/>
      <c r="V9" s="172"/>
      <c r="W9" s="172"/>
    </row>
    <row r="10" spans="1:23" ht="15.75">
      <c r="A10" s="160">
        <v>8</v>
      </c>
      <c r="B10" s="180" t="s">
        <v>259</v>
      </c>
      <c r="C10" s="175" t="s">
        <v>260</v>
      </c>
      <c r="D10" s="181"/>
      <c r="E10" s="244">
        <v>779</v>
      </c>
      <c r="F10" s="181"/>
      <c r="G10" s="244">
        <v>900</v>
      </c>
      <c r="H10" s="245"/>
      <c r="I10" s="244">
        <v>673</v>
      </c>
      <c r="J10" s="245"/>
      <c r="K10" s="244">
        <v>997</v>
      </c>
      <c r="L10" s="245"/>
      <c r="M10" s="176">
        <v>1838</v>
      </c>
      <c r="N10" s="245"/>
      <c r="O10" s="177"/>
      <c r="P10" s="169">
        <f t="shared" si="0"/>
        <v>5187</v>
      </c>
      <c r="R10" s="372"/>
      <c r="S10" s="365"/>
      <c r="T10" s="172"/>
      <c r="U10" s="172"/>
      <c r="V10" s="172"/>
      <c r="W10" s="172"/>
    </row>
    <row r="11" spans="1:23" ht="32.25">
      <c r="A11" s="160">
        <v>9</v>
      </c>
      <c r="B11" s="180" t="s">
        <v>261</v>
      </c>
      <c r="C11" s="175" t="s">
        <v>262</v>
      </c>
      <c r="D11" s="181"/>
      <c r="E11" s="244">
        <v>133</v>
      </c>
      <c r="F11" s="181"/>
      <c r="G11" s="246">
        <v>102</v>
      </c>
      <c r="H11" s="245"/>
      <c r="I11" s="244">
        <v>110</v>
      </c>
      <c r="J11" s="245"/>
      <c r="K11" s="244">
        <v>102</v>
      </c>
      <c r="L11" s="245"/>
      <c r="M11" s="176">
        <v>133</v>
      </c>
      <c r="N11" s="245"/>
      <c r="O11" s="184"/>
      <c r="P11" s="169">
        <f t="shared" si="0"/>
        <v>580</v>
      </c>
      <c r="R11" s="372"/>
      <c r="S11" s="365"/>
      <c r="T11" s="172"/>
      <c r="U11" s="172"/>
      <c r="V11" s="172"/>
      <c r="W11" s="172"/>
    </row>
    <row r="12" spans="1:23" ht="16.5" thickBot="1">
      <c r="A12" s="160">
        <v>10</v>
      </c>
      <c r="B12" s="185" t="s">
        <v>263</v>
      </c>
      <c r="C12" s="186" t="s">
        <v>264</v>
      </c>
      <c r="D12" s="187">
        <v>15131</v>
      </c>
      <c r="E12" s="188"/>
      <c r="F12" s="187">
        <v>15726</v>
      </c>
      <c r="G12" s="188"/>
      <c r="H12" s="187">
        <v>13093</v>
      </c>
      <c r="I12" s="188"/>
      <c r="J12" s="187">
        <v>18145</v>
      </c>
      <c r="K12" s="188"/>
      <c r="L12" s="187">
        <v>15448</v>
      </c>
      <c r="M12" s="188"/>
      <c r="N12" s="187"/>
      <c r="O12" s="189"/>
      <c r="P12" s="169">
        <f t="shared" si="0"/>
        <v>77543</v>
      </c>
      <c r="R12" s="373"/>
      <c r="S12" s="365"/>
      <c r="T12" s="172"/>
      <c r="U12" s="173"/>
      <c r="V12" s="172"/>
      <c r="W12" s="172"/>
    </row>
    <row r="13" spans="1:23" ht="16.5" thickBot="1">
      <c r="A13" s="160">
        <v>11</v>
      </c>
      <c r="B13" s="190" t="s">
        <v>265</v>
      </c>
      <c r="C13" s="191" t="s">
        <v>266</v>
      </c>
      <c r="D13" s="192">
        <v>36602</v>
      </c>
      <c r="E13" s="192">
        <v>32275</v>
      </c>
      <c r="F13" s="192">
        <v>16969</v>
      </c>
      <c r="G13" s="247">
        <v>30302</v>
      </c>
      <c r="H13" s="192">
        <v>33907</v>
      </c>
      <c r="I13" s="192">
        <v>36981</v>
      </c>
      <c r="J13" s="196">
        <v>34337</v>
      </c>
      <c r="K13" s="196">
        <v>19916</v>
      </c>
      <c r="L13" s="192">
        <v>8936</v>
      </c>
      <c r="M13" s="192">
        <v>14059</v>
      </c>
      <c r="N13" s="192"/>
      <c r="O13" s="193"/>
      <c r="P13" s="169">
        <f t="shared" si="0"/>
        <v>264284</v>
      </c>
      <c r="R13" s="374" t="s">
        <v>267</v>
      </c>
      <c r="S13" s="365">
        <f>SUM(P13:P16)</f>
        <v>835686</v>
      </c>
      <c r="T13" s="171"/>
      <c r="U13" s="173"/>
      <c r="V13" s="171"/>
      <c r="W13" s="171"/>
    </row>
    <row r="14" spans="1:23" ht="16.5" thickBot="1">
      <c r="A14" s="160">
        <v>12</v>
      </c>
      <c r="B14" s="194" t="s">
        <v>268</v>
      </c>
      <c r="C14" s="195" t="s">
        <v>269</v>
      </c>
      <c r="D14" s="196">
        <v>35383</v>
      </c>
      <c r="E14" s="196">
        <v>30715</v>
      </c>
      <c r="F14" s="196">
        <v>15852</v>
      </c>
      <c r="G14" s="196">
        <v>29488</v>
      </c>
      <c r="H14" s="196">
        <v>32866</v>
      </c>
      <c r="I14" s="196">
        <v>34928</v>
      </c>
      <c r="J14" s="196">
        <v>32423</v>
      </c>
      <c r="K14" s="249">
        <v>13980</v>
      </c>
      <c r="L14" s="196">
        <v>5973</v>
      </c>
      <c r="M14" s="196">
        <v>9869</v>
      </c>
      <c r="N14" s="196"/>
      <c r="O14" s="197"/>
      <c r="P14" s="169">
        <f t="shared" si="0"/>
        <v>241477</v>
      </c>
      <c r="R14" s="374"/>
      <c r="S14" s="365"/>
      <c r="T14" s="172"/>
      <c r="U14" s="173"/>
      <c r="V14" s="172"/>
      <c r="W14" s="172"/>
    </row>
    <row r="15" spans="1:23" ht="16.5" thickBot="1">
      <c r="A15" s="160">
        <v>13</v>
      </c>
      <c r="B15" s="194" t="s">
        <v>270</v>
      </c>
      <c r="C15" s="195" t="s">
        <v>271</v>
      </c>
      <c r="D15" s="196">
        <v>8910</v>
      </c>
      <c r="E15" s="196">
        <v>8632</v>
      </c>
      <c r="F15" s="196">
        <v>4407</v>
      </c>
      <c r="G15" s="196">
        <v>5711</v>
      </c>
      <c r="H15" s="196">
        <v>6102</v>
      </c>
      <c r="I15" s="196">
        <v>6621</v>
      </c>
      <c r="J15" s="196">
        <v>6217</v>
      </c>
      <c r="K15" s="196">
        <v>2827</v>
      </c>
      <c r="L15" s="196">
        <v>1295</v>
      </c>
      <c r="M15" s="196">
        <v>4168</v>
      </c>
      <c r="N15" s="196"/>
      <c r="O15" s="197"/>
      <c r="P15" s="169">
        <f t="shared" si="0"/>
        <v>54890</v>
      </c>
      <c r="R15" s="374"/>
      <c r="S15" s="365"/>
      <c r="T15" s="172"/>
      <c r="U15" s="173"/>
      <c r="V15" s="172"/>
      <c r="W15" s="172"/>
    </row>
    <row r="16" spans="1:23" ht="16.5" thickBot="1">
      <c r="A16" s="160">
        <v>14</v>
      </c>
      <c r="B16" s="198" t="s">
        <v>272</v>
      </c>
      <c r="C16" s="199" t="s">
        <v>273</v>
      </c>
      <c r="D16" s="200">
        <v>37951</v>
      </c>
      <c r="E16" s="200">
        <v>34016</v>
      </c>
      <c r="F16" s="200">
        <v>16016</v>
      </c>
      <c r="G16" s="200">
        <v>31309</v>
      </c>
      <c r="H16" s="200">
        <v>33714</v>
      </c>
      <c r="I16" s="200">
        <v>36914</v>
      </c>
      <c r="J16" s="200">
        <v>29299</v>
      </c>
      <c r="K16" s="200">
        <v>24366</v>
      </c>
      <c r="L16" s="200">
        <v>15889</v>
      </c>
      <c r="M16" s="200">
        <v>15561</v>
      </c>
      <c r="N16" s="200"/>
      <c r="O16" s="201"/>
      <c r="P16" s="169">
        <f t="shared" si="0"/>
        <v>275035</v>
      </c>
      <c r="R16" s="374"/>
      <c r="S16" s="365"/>
      <c r="T16" s="172"/>
      <c r="U16" s="173"/>
      <c r="V16" s="172"/>
      <c r="W16" s="172"/>
    </row>
    <row r="17" spans="1:23" ht="16.5" thickBot="1">
      <c r="A17" s="160">
        <v>15</v>
      </c>
      <c r="B17" s="202" t="s">
        <v>274</v>
      </c>
      <c r="C17" s="203" t="s">
        <v>275</v>
      </c>
      <c r="D17" s="204">
        <v>2275</v>
      </c>
      <c r="E17" s="179"/>
      <c r="F17" s="204">
        <v>1895</v>
      </c>
      <c r="G17" s="179"/>
      <c r="H17" s="204">
        <v>1693</v>
      </c>
      <c r="I17" s="179"/>
      <c r="J17" s="204">
        <v>1617</v>
      </c>
      <c r="K17" s="179"/>
      <c r="L17" s="204">
        <v>1452</v>
      </c>
      <c r="M17" s="179"/>
      <c r="N17" s="204"/>
      <c r="O17" s="205"/>
      <c r="P17" s="169">
        <f t="shared" si="0"/>
        <v>8932</v>
      </c>
      <c r="R17" s="274"/>
      <c r="S17" s="276">
        <f>SUM(P17)</f>
        <v>8932</v>
      </c>
      <c r="T17" s="172"/>
      <c r="U17" s="173"/>
      <c r="V17" s="172"/>
      <c r="W17" s="172"/>
    </row>
    <row r="18" spans="1:23" ht="33" thickBot="1">
      <c r="A18" s="160">
        <v>16</v>
      </c>
      <c r="B18" s="206" t="s">
        <v>276</v>
      </c>
      <c r="C18" s="207" t="s">
        <v>277</v>
      </c>
      <c r="D18" s="208">
        <v>1090</v>
      </c>
      <c r="E18" s="208">
        <v>1102</v>
      </c>
      <c r="F18" s="248">
        <v>1747</v>
      </c>
      <c r="G18" s="248">
        <v>647</v>
      </c>
      <c r="H18" s="248">
        <v>1153</v>
      </c>
      <c r="I18" s="248">
        <v>988</v>
      </c>
      <c r="J18" s="208">
        <v>925</v>
      </c>
      <c r="K18" s="208">
        <v>1179</v>
      </c>
      <c r="L18" s="208">
        <v>1583</v>
      </c>
      <c r="M18" s="208">
        <v>1052</v>
      </c>
      <c r="N18" s="208"/>
      <c r="O18" s="210"/>
      <c r="P18" s="169">
        <f t="shared" si="0"/>
        <v>11466</v>
      </c>
      <c r="R18" s="375" t="s">
        <v>278</v>
      </c>
      <c r="S18" s="365">
        <f>SUM(P18:P28)</f>
        <v>41329</v>
      </c>
      <c r="T18" s="172"/>
      <c r="U18" s="172"/>
      <c r="V18" s="211"/>
      <c r="W18" s="211"/>
    </row>
    <row r="19" spans="1:23" ht="16.5" thickBot="1">
      <c r="A19" s="160">
        <v>17</v>
      </c>
      <c r="B19" s="359" t="s">
        <v>279</v>
      </c>
      <c r="C19" s="212" t="s">
        <v>280</v>
      </c>
      <c r="D19" s="213">
        <v>110</v>
      </c>
      <c r="E19" s="179"/>
      <c r="F19" s="213">
        <v>2434</v>
      </c>
      <c r="G19" s="179"/>
      <c r="H19" s="213">
        <v>187</v>
      </c>
      <c r="I19" s="179"/>
      <c r="J19" s="213">
        <v>125</v>
      </c>
      <c r="K19" s="179"/>
      <c r="L19" s="213">
        <v>110</v>
      </c>
      <c r="M19" s="179"/>
      <c r="N19" s="213"/>
      <c r="O19" s="205"/>
      <c r="P19" s="169">
        <f t="shared" si="0"/>
        <v>2966</v>
      </c>
      <c r="R19" s="375"/>
      <c r="S19" s="366"/>
      <c r="T19" s="172"/>
      <c r="U19" s="173"/>
      <c r="V19" s="172"/>
      <c r="W19" s="172"/>
    </row>
    <row r="20" spans="1:23" ht="16.5" thickBot="1">
      <c r="A20" s="160">
        <v>18</v>
      </c>
      <c r="B20" s="359"/>
      <c r="C20" s="212" t="s">
        <v>281</v>
      </c>
      <c r="D20" s="213">
        <v>87</v>
      </c>
      <c r="E20" s="179"/>
      <c r="F20" s="213">
        <v>2371</v>
      </c>
      <c r="G20" s="179"/>
      <c r="H20" s="213">
        <v>141</v>
      </c>
      <c r="I20" s="179"/>
      <c r="J20" s="213">
        <v>87</v>
      </c>
      <c r="K20" s="179"/>
      <c r="L20" s="213">
        <v>87</v>
      </c>
      <c r="M20" s="179"/>
      <c r="N20" s="213"/>
      <c r="O20" s="205"/>
      <c r="P20" s="169">
        <f t="shared" si="0"/>
        <v>2773</v>
      </c>
      <c r="R20" s="375"/>
      <c r="S20" s="366"/>
      <c r="T20" s="172"/>
      <c r="U20" s="173"/>
      <c r="V20" s="172"/>
      <c r="W20" s="172"/>
    </row>
    <row r="21" spans="1:23" ht="16.5" thickBot="1">
      <c r="A21" s="160">
        <v>19</v>
      </c>
      <c r="B21" s="359"/>
      <c r="C21" s="212" t="s">
        <v>282</v>
      </c>
      <c r="D21" s="213">
        <v>102</v>
      </c>
      <c r="E21" s="179"/>
      <c r="F21" s="213">
        <v>2371</v>
      </c>
      <c r="G21" s="179"/>
      <c r="H21" s="213">
        <v>149</v>
      </c>
      <c r="I21" s="179"/>
      <c r="J21" s="213">
        <v>94</v>
      </c>
      <c r="K21" s="179"/>
      <c r="L21" s="213">
        <v>102</v>
      </c>
      <c r="M21" s="179"/>
      <c r="N21" s="213"/>
      <c r="O21" s="205"/>
      <c r="P21" s="169">
        <f t="shared" si="0"/>
        <v>2818</v>
      </c>
      <c r="R21" s="375"/>
      <c r="S21" s="366"/>
      <c r="T21" s="172"/>
      <c r="U21" s="173"/>
      <c r="V21" s="172"/>
      <c r="W21" s="172"/>
    </row>
    <row r="22" spans="1:23" ht="16.5" thickBot="1">
      <c r="A22" s="160">
        <v>20</v>
      </c>
      <c r="B22" s="359"/>
      <c r="C22" s="212" t="s">
        <v>283</v>
      </c>
      <c r="D22" s="213">
        <v>118</v>
      </c>
      <c r="E22" s="179"/>
      <c r="F22" s="213">
        <v>2497</v>
      </c>
      <c r="G22" s="179"/>
      <c r="H22" s="213">
        <v>179</v>
      </c>
      <c r="I22" s="179"/>
      <c r="J22" s="213">
        <v>118</v>
      </c>
      <c r="K22" s="179"/>
      <c r="L22" s="213">
        <v>118</v>
      </c>
      <c r="M22" s="179"/>
      <c r="N22" s="213"/>
      <c r="O22" s="205"/>
      <c r="P22" s="169">
        <f t="shared" si="0"/>
        <v>3030</v>
      </c>
      <c r="R22" s="375"/>
      <c r="S22" s="366"/>
      <c r="T22" s="172"/>
      <c r="U22" s="173"/>
      <c r="V22" s="172"/>
      <c r="W22" s="172"/>
    </row>
    <row r="23" spans="1:23" ht="16.5" thickBot="1">
      <c r="A23" s="160">
        <v>21</v>
      </c>
      <c r="B23" s="359"/>
      <c r="C23" s="212" t="s">
        <v>284</v>
      </c>
      <c r="D23" s="213">
        <v>125</v>
      </c>
      <c r="E23" s="179"/>
      <c r="F23" s="213">
        <v>2510</v>
      </c>
      <c r="G23" s="179"/>
      <c r="H23" s="213">
        <v>187</v>
      </c>
      <c r="I23" s="179"/>
      <c r="J23" s="213">
        <v>94</v>
      </c>
      <c r="K23" s="179"/>
      <c r="L23" s="213">
        <v>87</v>
      </c>
      <c r="M23" s="179"/>
      <c r="N23" s="213"/>
      <c r="O23" s="205"/>
      <c r="P23" s="169">
        <f t="shared" si="0"/>
        <v>3003</v>
      </c>
      <c r="R23" s="375"/>
      <c r="S23" s="366"/>
      <c r="T23" s="214"/>
      <c r="U23" s="173"/>
      <c r="V23" s="171"/>
      <c r="W23" s="171"/>
    </row>
    <row r="24" spans="1:23" ht="16.5" thickBot="1">
      <c r="A24" s="160">
        <v>22</v>
      </c>
      <c r="B24" s="359"/>
      <c r="C24" s="212" t="s">
        <v>285</v>
      </c>
      <c r="D24" s="213">
        <v>110</v>
      </c>
      <c r="E24" s="179"/>
      <c r="F24" s="213">
        <v>2535</v>
      </c>
      <c r="G24" s="179"/>
      <c r="H24" s="213">
        <v>305</v>
      </c>
      <c r="I24" s="179"/>
      <c r="J24" s="213">
        <v>102</v>
      </c>
      <c r="K24" s="179"/>
      <c r="L24" s="213">
        <v>125</v>
      </c>
      <c r="M24" s="179"/>
      <c r="N24" s="213"/>
      <c r="O24" s="205"/>
      <c r="P24" s="169">
        <f t="shared" si="0"/>
        <v>3177</v>
      </c>
      <c r="R24" s="375"/>
      <c r="S24" s="366"/>
      <c r="T24" s="172"/>
      <c r="U24" s="173"/>
      <c r="V24" s="172"/>
      <c r="W24" s="171"/>
    </row>
    <row r="25" spans="1:23" ht="16.5" thickBot="1">
      <c r="A25" s="160">
        <v>23</v>
      </c>
      <c r="B25" s="359"/>
      <c r="C25" s="212" t="s">
        <v>286</v>
      </c>
      <c r="D25" s="213">
        <v>118</v>
      </c>
      <c r="E25" s="179"/>
      <c r="F25" s="213">
        <v>2383</v>
      </c>
      <c r="G25" s="179"/>
      <c r="H25" s="213">
        <v>187</v>
      </c>
      <c r="I25" s="179"/>
      <c r="J25" s="213">
        <v>102</v>
      </c>
      <c r="K25" s="179"/>
      <c r="L25" s="213">
        <v>118</v>
      </c>
      <c r="M25" s="179"/>
      <c r="N25" s="213"/>
      <c r="O25" s="205"/>
      <c r="P25" s="169">
        <f t="shared" si="0"/>
        <v>2908</v>
      </c>
      <c r="R25" s="375"/>
      <c r="S25" s="366"/>
      <c r="T25" s="172"/>
      <c r="U25" s="173"/>
      <c r="V25" s="171"/>
      <c r="W25" s="172"/>
    </row>
    <row r="26" spans="1:23" ht="16.5" thickBot="1">
      <c r="A26" s="160">
        <v>24</v>
      </c>
      <c r="B26" s="359"/>
      <c r="C26" s="212" t="s">
        <v>287</v>
      </c>
      <c r="D26" s="213">
        <v>110</v>
      </c>
      <c r="E26" s="179"/>
      <c r="F26" s="213">
        <v>2573</v>
      </c>
      <c r="G26" s="179"/>
      <c r="H26" s="213">
        <v>245</v>
      </c>
      <c r="I26" s="179"/>
      <c r="J26" s="213">
        <v>71</v>
      </c>
      <c r="K26" s="179"/>
      <c r="L26" s="213">
        <v>125</v>
      </c>
      <c r="M26" s="179"/>
      <c r="N26" s="213"/>
      <c r="O26" s="205"/>
      <c r="P26" s="169">
        <f t="shared" si="0"/>
        <v>3124</v>
      </c>
      <c r="R26" s="375"/>
      <c r="S26" s="366"/>
      <c r="T26" s="172"/>
      <c r="U26" s="173"/>
      <c r="V26" s="171"/>
      <c r="W26" s="171"/>
    </row>
    <row r="27" spans="1:23" ht="16.5" thickBot="1">
      <c r="A27" s="160">
        <v>25</v>
      </c>
      <c r="B27" s="359"/>
      <c r="C27" s="212" t="s">
        <v>288</v>
      </c>
      <c r="D27" s="213">
        <v>125</v>
      </c>
      <c r="E27" s="179"/>
      <c r="F27" s="213">
        <v>2497</v>
      </c>
      <c r="G27" s="179"/>
      <c r="H27" s="213">
        <v>202</v>
      </c>
      <c r="I27" s="179"/>
      <c r="J27" s="213">
        <v>110</v>
      </c>
      <c r="K27" s="179"/>
      <c r="L27" s="213">
        <v>118</v>
      </c>
      <c r="M27" s="179"/>
      <c r="N27" s="213"/>
      <c r="O27" s="205"/>
      <c r="P27" s="169">
        <f t="shared" si="0"/>
        <v>3052</v>
      </c>
      <c r="R27" s="375"/>
      <c r="S27" s="366"/>
      <c r="T27" s="172"/>
      <c r="U27" s="173"/>
      <c r="V27" s="172"/>
      <c r="W27" s="172"/>
    </row>
    <row r="28" spans="1:23" ht="16.5" thickBot="1">
      <c r="A28" s="160">
        <v>26</v>
      </c>
      <c r="B28" s="360"/>
      <c r="C28" s="215" t="s">
        <v>289</v>
      </c>
      <c r="D28" s="216">
        <v>118</v>
      </c>
      <c r="E28" s="217"/>
      <c r="F28" s="216">
        <v>2510</v>
      </c>
      <c r="G28" s="217"/>
      <c r="H28" s="216">
        <v>195</v>
      </c>
      <c r="I28" s="217"/>
      <c r="J28" s="216">
        <v>87</v>
      </c>
      <c r="K28" s="217"/>
      <c r="L28" s="216">
        <v>102</v>
      </c>
      <c r="M28" s="217"/>
      <c r="N28" s="216"/>
      <c r="O28" s="218"/>
      <c r="P28" s="169">
        <f t="shared" si="0"/>
        <v>3012</v>
      </c>
      <c r="R28" s="375"/>
      <c r="S28" s="366"/>
      <c r="T28" s="172"/>
      <c r="U28" s="173"/>
      <c r="V28" s="172"/>
      <c r="W28" s="172"/>
    </row>
    <row r="29" spans="1:23" ht="16.5" thickBot="1">
      <c r="A29" s="160">
        <v>27</v>
      </c>
      <c r="B29" s="219" t="s">
        <v>290</v>
      </c>
      <c r="C29" s="220" t="s">
        <v>291</v>
      </c>
      <c r="D29" s="179"/>
      <c r="E29" s="221">
        <v>172</v>
      </c>
      <c r="F29" s="179"/>
      <c r="G29" s="221">
        <v>249</v>
      </c>
      <c r="H29" s="179"/>
      <c r="I29" s="221">
        <v>243</v>
      </c>
      <c r="J29" s="179"/>
      <c r="K29" s="221">
        <v>231</v>
      </c>
      <c r="L29" s="179"/>
      <c r="M29" s="221">
        <v>231</v>
      </c>
      <c r="N29" s="179"/>
      <c r="O29" s="221"/>
      <c r="P29" s="169">
        <f t="shared" si="0"/>
        <v>1126</v>
      </c>
      <c r="R29" s="275" t="s">
        <v>362</v>
      </c>
      <c r="S29" s="276">
        <f>SUM(P29)</f>
        <v>1126</v>
      </c>
      <c r="T29" s="172"/>
      <c r="U29" s="171"/>
      <c r="V29" s="172"/>
      <c r="W29" s="172"/>
    </row>
    <row r="30" spans="1:23" ht="16.5" thickBot="1">
      <c r="A30" s="160">
        <v>28</v>
      </c>
      <c r="B30" s="363" t="s">
        <v>292</v>
      </c>
      <c r="C30" s="222" t="s">
        <v>293</v>
      </c>
      <c r="D30" s="179"/>
      <c r="E30" s="223">
        <v>71</v>
      </c>
      <c r="F30" s="179"/>
      <c r="G30" s="223">
        <v>71</v>
      </c>
      <c r="H30" s="179"/>
      <c r="I30" s="223">
        <v>83</v>
      </c>
      <c r="J30" s="179"/>
      <c r="K30" s="223">
        <v>83</v>
      </c>
      <c r="L30" s="179"/>
      <c r="M30" s="223">
        <v>71</v>
      </c>
      <c r="N30" s="179"/>
      <c r="O30" s="223"/>
      <c r="P30" s="169">
        <f t="shared" si="0"/>
        <v>379</v>
      </c>
      <c r="R30" s="369" t="s">
        <v>363</v>
      </c>
      <c r="S30" s="367">
        <f>SUM(P30:P31)</f>
        <v>1389</v>
      </c>
      <c r="T30" s="172"/>
      <c r="U30" s="171"/>
      <c r="V30" s="172"/>
      <c r="W30" s="172"/>
    </row>
    <row r="31" spans="1:23" ht="16.5" thickBot="1">
      <c r="A31" s="160">
        <v>29</v>
      </c>
      <c r="B31" s="364"/>
      <c r="C31" s="222" t="s">
        <v>294</v>
      </c>
      <c r="D31" s="179"/>
      <c r="E31" s="223">
        <v>202</v>
      </c>
      <c r="F31" s="179"/>
      <c r="G31" s="223">
        <v>171</v>
      </c>
      <c r="H31" s="179"/>
      <c r="I31" s="223">
        <v>151</v>
      </c>
      <c r="J31" s="179"/>
      <c r="K31" s="223">
        <v>381</v>
      </c>
      <c r="L31" s="179"/>
      <c r="M31" s="223">
        <v>105</v>
      </c>
      <c r="N31" s="179"/>
      <c r="O31" s="223"/>
      <c r="P31" s="169">
        <f t="shared" si="0"/>
        <v>1010</v>
      </c>
      <c r="R31" s="370"/>
      <c r="S31" s="368"/>
      <c r="T31" s="172"/>
      <c r="U31" s="171"/>
      <c r="V31" s="172"/>
      <c r="W31" s="172"/>
    </row>
    <row r="32" spans="1:23" s="229" customFormat="1" ht="15.75">
      <c r="A32" s="224"/>
      <c r="B32" s="225" t="s">
        <v>295</v>
      </c>
      <c r="C32" s="226"/>
      <c r="D32" s="227">
        <f>SUM(D3:D12,D13:D28)</f>
        <v>182603</v>
      </c>
      <c r="E32" s="227">
        <f>SUM(E3:E31)</f>
        <v>136874</v>
      </c>
      <c r="F32" s="227">
        <f aca="true" t="shared" si="1" ref="F32:O32">SUM(F3:F31)</f>
        <v>120870</v>
      </c>
      <c r="G32" s="227">
        <f t="shared" si="1"/>
        <v>126338</v>
      </c>
      <c r="H32" s="227">
        <f t="shared" si="1"/>
        <v>167062</v>
      </c>
      <c r="I32" s="227">
        <f t="shared" si="1"/>
        <v>173326</v>
      </c>
      <c r="J32" s="227">
        <f t="shared" si="1"/>
        <v>166370</v>
      </c>
      <c r="K32" s="227">
        <f t="shared" si="1"/>
        <v>103617</v>
      </c>
      <c r="L32" s="227">
        <f t="shared" si="1"/>
        <v>87531</v>
      </c>
      <c r="M32" s="227">
        <f t="shared" si="1"/>
        <v>83849</v>
      </c>
      <c r="N32" s="227">
        <f t="shared" si="1"/>
        <v>0</v>
      </c>
      <c r="O32" s="227">
        <f t="shared" si="1"/>
        <v>0</v>
      </c>
      <c r="P32" s="169">
        <f t="shared" si="0"/>
        <v>1348440</v>
      </c>
      <c r="S32" s="231">
        <f>SUM(S3:S31)</f>
        <v>1348440</v>
      </c>
      <c r="T32" s="230"/>
      <c r="U32" s="231"/>
      <c r="V32" s="230"/>
      <c r="W32" s="230"/>
    </row>
    <row r="33" spans="1:23" s="229" customFormat="1" ht="15.75">
      <c r="A33" s="224"/>
      <c r="B33" s="232"/>
      <c r="C33" s="233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5"/>
      <c r="O33" s="235"/>
      <c r="P33" s="228"/>
      <c r="S33" s="230"/>
      <c r="T33" s="230"/>
      <c r="U33" s="231"/>
      <c r="V33" s="230"/>
      <c r="W33" s="230"/>
    </row>
    <row r="38" ht="16.5" thickBot="1"/>
    <row r="39" spans="1:15" ht="24.75" thickBot="1">
      <c r="A39" s="158"/>
      <c r="B39" s="356" t="s">
        <v>371</v>
      </c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8"/>
    </row>
    <row r="40" spans="1:15" ht="16.5" thickBot="1">
      <c r="A40" s="160" t="s">
        <v>296</v>
      </c>
      <c r="B40" s="161" t="s">
        <v>297</v>
      </c>
      <c r="C40" s="162" t="s">
        <v>298</v>
      </c>
      <c r="D40" s="162" t="s">
        <v>299</v>
      </c>
      <c r="E40" s="162" t="s">
        <v>300</v>
      </c>
      <c r="F40" s="162" t="s">
        <v>301</v>
      </c>
      <c r="G40" s="162" t="s">
        <v>302</v>
      </c>
      <c r="H40" s="162" t="s">
        <v>303</v>
      </c>
      <c r="I40" s="162" t="s">
        <v>304</v>
      </c>
      <c r="J40" s="162" t="s">
        <v>305</v>
      </c>
      <c r="K40" s="162" t="s">
        <v>306</v>
      </c>
      <c r="L40" s="162" t="s">
        <v>307</v>
      </c>
      <c r="M40" s="162" t="s">
        <v>308</v>
      </c>
      <c r="N40" s="162" t="s">
        <v>309</v>
      </c>
      <c r="O40" s="163" t="s">
        <v>310</v>
      </c>
    </row>
    <row r="41" spans="1:15" ht="15.75">
      <c r="A41" s="160">
        <v>1</v>
      </c>
      <c r="B41" s="165" t="s">
        <v>311</v>
      </c>
      <c r="C41" s="166" t="s">
        <v>312</v>
      </c>
      <c r="D41" s="167">
        <v>533</v>
      </c>
      <c r="E41" s="167">
        <v>657</v>
      </c>
      <c r="F41" s="167">
        <v>545</v>
      </c>
      <c r="G41" s="167">
        <v>509</v>
      </c>
      <c r="H41" s="167">
        <v>595</v>
      </c>
      <c r="I41" s="167">
        <v>1095</v>
      </c>
      <c r="J41" s="167">
        <v>566</v>
      </c>
      <c r="K41" s="167">
        <v>473</v>
      </c>
      <c r="L41" s="167">
        <v>282</v>
      </c>
      <c r="M41" s="167">
        <v>232</v>
      </c>
      <c r="N41" s="167"/>
      <c r="O41" s="168"/>
    </row>
    <row r="42" spans="1:15" ht="15.75">
      <c r="A42" s="160">
        <v>2</v>
      </c>
      <c r="B42" s="174" t="s">
        <v>313</v>
      </c>
      <c r="C42" s="175" t="s">
        <v>314</v>
      </c>
      <c r="D42" s="176">
        <v>848</v>
      </c>
      <c r="E42" s="176">
        <v>607</v>
      </c>
      <c r="F42" s="176">
        <v>465</v>
      </c>
      <c r="G42" s="176">
        <v>655</v>
      </c>
      <c r="H42" s="176">
        <v>639</v>
      </c>
      <c r="I42" s="176">
        <v>1054</v>
      </c>
      <c r="J42" s="176">
        <v>909</v>
      </c>
      <c r="K42" s="176">
        <v>561</v>
      </c>
      <c r="L42" s="176">
        <v>446</v>
      </c>
      <c r="M42" s="176">
        <v>387</v>
      </c>
      <c r="N42" s="176"/>
      <c r="O42" s="177"/>
    </row>
    <row r="43" spans="1:15" ht="32.25">
      <c r="A43" s="160">
        <v>3</v>
      </c>
      <c r="B43" s="174" t="s">
        <v>315</v>
      </c>
      <c r="C43" s="175" t="s">
        <v>316</v>
      </c>
      <c r="D43" s="176">
        <v>699</v>
      </c>
      <c r="E43" s="176">
        <v>541</v>
      </c>
      <c r="F43" s="176">
        <v>588</v>
      </c>
      <c r="G43" s="176">
        <v>630</v>
      </c>
      <c r="H43" s="176">
        <v>1311</v>
      </c>
      <c r="I43" s="176">
        <v>669</v>
      </c>
      <c r="J43" s="176">
        <v>830</v>
      </c>
      <c r="K43" s="176">
        <v>754</v>
      </c>
      <c r="L43" s="176">
        <v>871</v>
      </c>
      <c r="M43" s="176">
        <v>1466</v>
      </c>
      <c r="N43" s="176"/>
      <c r="O43" s="177"/>
    </row>
    <row r="44" spans="1:15" ht="32.25">
      <c r="A44" s="160">
        <v>4</v>
      </c>
      <c r="B44" s="174" t="s">
        <v>317</v>
      </c>
      <c r="C44" s="175" t="s">
        <v>318</v>
      </c>
      <c r="D44" s="176">
        <v>1145</v>
      </c>
      <c r="E44" s="176">
        <v>93</v>
      </c>
      <c r="F44" s="176">
        <v>48</v>
      </c>
      <c r="G44" s="176">
        <v>73</v>
      </c>
      <c r="H44" s="176">
        <v>564</v>
      </c>
      <c r="I44" s="176">
        <v>754</v>
      </c>
      <c r="J44" s="176">
        <v>814</v>
      </c>
      <c r="K44" s="176">
        <v>1003</v>
      </c>
      <c r="L44" s="176">
        <v>996</v>
      </c>
      <c r="M44" s="176">
        <v>517</v>
      </c>
      <c r="N44" s="176"/>
      <c r="O44" s="177"/>
    </row>
    <row r="45" spans="1:15" ht="15.75">
      <c r="A45" s="160">
        <v>5</v>
      </c>
      <c r="B45" s="174" t="s">
        <v>319</v>
      </c>
      <c r="C45" s="175" t="s">
        <v>320</v>
      </c>
      <c r="D45" s="176">
        <v>98</v>
      </c>
      <c r="E45" s="176">
        <v>113</v>
      </c>
      <c r="F45" s="176">
        <v>53</v>
      </c>
      <c r="G45" s="176">
        <v>71</v>
      </c>
      <c r="H45" s="176">
        <v>85</v>
      </c>
      <c r="I45" s="176">
        <v>585</v>
      </c>
      <c r="J45" s="176">
        <v>71</v>
      </c>
      <c r="K45" s="176">
        <v>57</v>
      </c>
      <c r="L45" s="176">
        <v>77</v>
      </c>
      <c r="M45" s="176">
        <v>44</v>
      </c>
      <c r="N45" s="176"/>
      <c r="O45" s="177"/>
    </row>
    <row r="46" spans="1:15" ht="15.75">
      <c r="A46" s="160">
        <v>6</v>
      </c>
      <c r="B46" s="174" t="s">
        <v>321</v>
      </c>
      <c r="C46" s="175" t="s">
        <v>322</v>
      </c>
      <c r="D46" s="176">
        <v>15</v>
      </c>
      <c r="E46" s="176">
        <v>11</v>
      </c>
      <c r="F46" s="176">
        <v>13</v>
      </c>
      <c r="G46" s="176">
        <v>14</v>
      </c>
      <c r="H46" s="176">
        <v>20</v>
      </c>
      <c r="I46" s="176">
        <v>16</v>
      </c>
      <c r="J46" s="176">
        <v>11</v>
      </c>
      <c r="K46" s="176">
        <v>10</v>
      </c>
      <c r="L46" s="176">
        <v>11</v>
      </c>
      <c r="M46" s="176">
        <v>7</v>
      </c>
      <c r="N46" s="176"/>
      <c r="O46" s="177"/>
    </row>
    <row r="47" spans="1:15" ht="15.75">
      <c r="A47" s="160">
        <v>7</v>
      </c>
      <c r="B47" s="174" t="s">
        <v>323</v>
      </c>
      <c r="C47" s="175" t="s">
        <v>324</v>
      </c>
      <c r="D47" s="179"/>
      <c r="E47" s="176">
        <v>113</v>
      </c>
      <c r="F47" s="179"/>
      <c r="G47" s="176">
        <v>73</v>
      </c>
      <c r="H47" s="179"/>
      <c r="I47" s="176">
        <v>86</v>
      </c>
      <c r="J47" s="179"/>
      <c r="K47" s="176">
        <v>129</v>
      </c>
      <c r="L47" s="179"/>
      <c r="M47" s="176">
        <v>112</v>
      </c>
      <c r="N47" s="179"/>
      <c r="O47" s="177"/>
    </row>
    <row r="48" spans="1:15" ht="15.75">
      <c r="A48" s="160">
        <v>8</v>
      </c>
      <c r="B48" s="180" t="s">
        <v>325</v>
      </c>
      <c r="C48" s="175" t="s">
        <v>326</v>
      </c>
      <c r="D48" s="181"/>
      <c r="E48" s="182">
        <v>68</v>
      </c>
      <c r="F48" s="181"/>
      <c r="G48" s="182">
        <v>78</v>
      </c>
      <c r="H48" s="181"/>
      <c r="I48" s="182">
        <v>59</v>
      </c>
      <c r="J48" s="181"/>
      <c r="K48" s="176">
        <v>86</v>
      </c>
      <c r="L48" s="181"/>
      <c r="M48" s="176">
        <v>153</v>
      </c>
      <c r="N48" s="181"/>
      <c r="O48" s="177"/>
    </row>
    <row r="49" spans="1:15" ht="32.25">
      <c r="A49" s="160">
        <v>9</v>
      </c>
      <c r="B49" s="180" t="s">
        <v>327</v>
      </c>
      <c r="C49" s="175" t="s">
        <v>328</v>
      </c>
      <c r="D49" s="181"/>
      <c r="E49" s="182">
        <v>8</v>
      </c>
      <c r="F49" s="181"/>
      <c r="G49" s="183">
        <v>4</v>
      </c>
      <c r="H49" s="181"/>
      <c r="I49" s="182">
        <v>5</v>
      </c>
      <c r="J49" s="181"/>
      <c r="K49" s="176">
        <v>4</v>
      </c>
      <c r="L49" s="181"/>
      <c r="M49" s="176">
        <v>8</v>
      </c>
      <c r="N49" s="181"/>
      <c r="O49" s="184"/>
    </row>
    <row r="50" spans="1:15" ht="16.5" thickBot="1">
      <c r="A50" s="160">
        <v>10</v>
      </c>
      <c r="B50" s="185" t="s">
        <v>329</v>
      </c>
      <c r="C50" s="186" t="s">
        <v>330</v>
      </c>
      <c r="D50" s="187">
        <v>1062</v>
      </c>
      <c r="E50" s="188"/>
      <c r="F50" s="187">
        <v>961</v>
      </c>
      <c r="G50" s="188"/>
      <c r="H50" s="187">
        <v>697</v>
      </c>
      <c r="I50" s="188"/>
      <c r="J50" s="187">
        <v>1006</v>
      </c>
      <c r="K50" s="188"/>
      <c r="L50" s="187">
        <v>841</v>
      </c>
      <c r="M50" s="188"/>
      <c r="N50" s="187"/>
      <c r="O50" s="189"/>
    </row>
    <row r="51" spans="1:15" ht="15.75">
      <c r="A51" s="160">
        <v>11</v>
      </c>
      <c r="B51" s="190" t="s">
        <v>331</v>
      </c>
      <c r="C51" s="191" t="s">
        <v>332</v>
      </c>
      <c r="D51" s="192">
        <v>2887</v>
      </c>
      <c r="E51" s="192">
        <v>2545</v>
      </c>
      <c r="F51" s="192">
        <v>1335</v>
      </c>
      <c r="G51" s="196">
        <v>2389</v>
      </c>
      <c r="H51" s="196">
        <v>2674</v>
      </c>
      <c r="I51" s="196">
        <v>2917</v>
      </c>
      <c r="J51" s="196">
        <v>2708</v>
      </c>
      <c r="K51" s="196">
        <v>1568</v>
      </c>
      <c r="L51" s="196">
        <v>700</v>
      </c>
      <c r="M51" s="196">
        <v>1105</v>
      </c>
      <c r="N51" s="196"/>
      <c r="O51" s="196"/>
    </row>
    <row r="52" spans="1:15" ht="15.75">
      <c r="A52" s="160">
        <v>12</v>
      </c>
      <c r="B52" s="194" t="s">
        <v>333</v>
      </c>
      <c r="C52" s="195" t="s">
        <v>334</v>
      </c>
      <c r="D52" s="196">
        <v>2730</v>
      </c>
      <c r="E52" s="196">
        <v>2361</v>
      </c>
      <c r="F52" s="196">
        <v>1186</v>
      </c>
      <c r="G52" s="196">
        <v>2264</v>
      </c>
      <c r="H52" s="196">
        <v>2531</v>
      </c>
      <c r="I52" s="196">
        <v>2694</v>
      </c>
      <c r="J52" s="196">
        <v>2496</v>
      </c>
      <c r="K52" s="196">
        <v>1038</v>
      </c>
      <c r="L52" s="196">
        <v>405</v>
      </c>
      <c r="M52" s="196">
        <v>713</v>
      </c>
      <c r="N52" s="196"/>
      <c r="O52" s="197"/>
    </row>
    <row r="53" spans="1:15" ht="15.75">
      <c r="A53" s="160">
        <v>13</v>
      </c>
      <c r="B53" s="194" t="s">
        <v>335</v>
      </c>
      <c r="C53" s="195" t="s">
        <v>336</v>
      </c>
      <c r="D53" s="196">
        <v>698</v>
      </c>
      <c r="E53" s="196">
        <v>676</v>
      </c>
      <c r="F53" s="196">
        <v>342</v>
      </c>
      <c r="G53" s="196">
        <v>445</v>
      </c>
      <c r="H53" s="196">
        <v>476</v>
      </c>
      <c r="I53" s="196">
        <v>517</v>
      </c>
      <c r="J53" s="196">
        <v>485</v>
      </c>
      <c r="K53" s="196">
        <v>217</v>
      </c>
      <c r="L53" s="196">
        <v>96</v>
      </c>
      <c r="M53" s="196">
        <v>323</v>
      </c>
      <c r="N53" s="196"/>
      <c r="O53" s="197"/>
    </row>
    <row r="54" spans="1:15" ht="16.5" thickBot="1">
      <c r="A54" s="160">
        <v>14</v>
      </c>
      <c r="B54" s="198" t="s">
        <v>272</v>
      </c>
      <c r="C54" s="199" t="s">
        <v>273</v>
      </c>
      <c r="D54" s="200">
        <v>2933</v>
      </c>
      <c r="E54" s="200">
        <v>2622</v>
      </c>
      <c r="F54" s="200">
        <v>1199</v>
      </c>
      <c r="G54" s="200">
        <v>2408</v>
      </c>
      <c r="H54" s="200">
        <v>2598</v>
      </c>
      <c r="I54" s="200">
        <v>2851</v>
      </c>
      <c r="J54" s="200">
        <v>2249</v>
      </c>
      <c r="K54" s="200">
        <v>1859</v>
      </c>
      <c r="L54" s="200">
        <v>1189</v>
      </c>
      <c r="M54" s="200">
        <v>1163</v>
      </c>
      <c r="N54" s="200"/>
      <c r="O54" s="201"/>
    </row>
    <row r="55" spans="1:15" ht="16.5" thickBot="1">
      <c r="A55" s="160">
        <v>15</v>
      </c>
      <c r="B55" s="202" t="s">
        <v>337</v>
      </c>
      <c r="C55" s="203" t="s">
        <v>338</v>
      </c>
      <c r="D55" s="204">
        <v>167</v>
      </c>
      <c r="E55" s="179"/>
      <c r="F55" s="204">
        <v>137</v>
      </c>
      <c r="G55" s="179"/>
      <c r="H55" s="204">
        <v>121</v>
      </c>
      <c r="I55" s="179"/>
      <c r="J55" s="204">
        <v>115</v>
      </c>
      <c r="K55" s="179"/>
      <c r="L55" s="204">
        <v>102</v>
      </c>
      <c r="M55" s="179"/>
      <c r="N55" s="204"/>
      <c r="O55" s="205"/>
    </row>
    <row r="56" spans="1:15" ht="32.25">
      <c r="A56" s="160">
        <v>16</v>
      </c>
      <c r="B56" s="206" t="s">
        <v>276</v>
      </c>
      <c r="C56" s="207" t="s">
        <v>277</v>
      </c>
      <c r="D56" s="208">
        <v>90</v>
      </c>
      <c r="E56" s="208">
        <v>91</v>
      </c>
      <c r="F56" s="209">
        <v>142</v>
      </c>
      <c r="G56" s="209">
        <v>55</v>
      </c>
      <c r="H56" s="209">
        <v>95</v>
      </c>
      <c r="I56" s="209">
        <v>82</v>
      </c>
      <c r="J56" s="208">
        <v>77</v>
      </c>
      <c r="K56" s="208">
        <v>97</v>
      </c>
      <c r="L56" s="208">
        <v>129</v>
      </c>
      <c r="M56" s="208">
        <v>87</v>
      </c>
      <c r="N56" s="208"/>
      <c r="O56" s="210"/>
    </row>
    <row r="57" spans="1:15" ht="15.75">
      <c r="A57" s="160">
        <v>17</v>
      </c>
      <c r="B57" s="359" t="s">
        <v>339</v>
      </c>
      <c r="C57" s="212" t="s">
        <v>340</v>
      </c>
      <c r="D57" s="213">
        <v>5</v>
      </c>
      <c r="E57" s="179"/>
      <c r="F57" s="213">
        <v>205</v>
      </c>
      <c r="G57" s="179"/>
      <c r="H57" s="213">
        <v>15</v>
      </c>
      <c r="I57" s="179"/>
      <c r="J57" s="213">
        <v>7</v>
      </c>
      <c r="K57" s="179"/>
      <c r="L57" s="213">
        <v>5</v>
      </c>
      <c r="M57" s="179"/>
      <c r="N57" s="213"/>
      <c r="O57" s="205"/>
    </row>
    <row r="58" spans="1:15" ht="15.75">
      <c r="A58" s="160">
        <v>18</v>
      </c>
      <c r="B58" s="359"/>
      <c r="C58" s="212" t="s">
        <v>341</v>
      </c>
      <c r="D58" s="213">
        <v>2</v>
      </c>
      <c r="E58" s="179"/>
      <c r="F58" s="213">
        <v>200</v>
      </c>
      <c r="G58" s="179"/>
      <c r="H58" s="213">
        <v>9</v>
      </c>
      <c r="I58" s="179"/>
      <c r="J58" s="213">
        <v>2</v>
      </c>
      <c r="K58" s="179"/>
      <c r="L58" s="213">
        <v>2</v>
      </c>
      <c r="M58" s="179"/>
      <c r="N58" s="213"/>
      <c r="O58" s="205"/>
    </row>
    <row r="59" spans="1:15" ht="15.75">
      <c r="A59" s="160">
        <v>19</v>
      </c>
      <c r="B59" s="359"/>
      <c r="C59" s="212" t="s">
        <v>342</v>
      </c>
      <c r="D59" s="213">
        <v>4</v>
      </c>
      <c r="E59" s="179"/>
      <c r="F59" s="213">
        <v>200</v>
      </c>
      <c r="G59" s="179"/>
      <c r="H59" s="213">
        <v>10</v>
      </c>
      <c r="I59" s="179"/>
      <c r="J59" s="213">
        <v>3</v>
      </c>
      <c r="K59" s="179"/>
      <c r="L59" s="213">
        <v>4</v>
      </c>
      <c r="M59" s="179"/>
      <c r="N59" s="213"/>
      <c r="O59" s="205"/>
    </row>
    <row r="60" spans="1:15" ht="15.75">
      <c r="A60" s="160">
        <v>20</v>
      </c>
      <c r="B60" s="359"/>
      <c r="C60" s="212" t="s">
        <v>343</v>
      </c>
      <c r="D60" s="213">
        <v>6</v>
      </c>
      <c r="E60" s="179"/>
      <c r="F60" s="213">
        <v>210</v>
      </c>
      <c r="G60" s="179"/>
      <c r="H60" s="213">
        <v>14</v>
      </c>
      <c r="I60" s="179"/>
      <c r="J60" s="213">
        <v>6</v>
      </c>
      <c r="K60" s="179"/>
      <c r="L60" s="213">
        <v>6</v>
      </c>
      <c r="M60" s="179"/>
      <c r="N60" s="213"/>
      <c r="O60" s="205"/>
    </row>
    <row r="61" spans="1:15" ht="15.75">
      <c r="A61" s="160">
        <v>21</v>
      </c>
      <c r="B61" s="359"/>
      <c r="C61" s="212" t="s">
        <v>344</v>
      </c>
      <c r="D61" s="213">
        <v>7</v>
      </c>
      <c r="E61" s="179"/>
      <c r="F61" s="213">
        <v>211</v>
      </c>
      <c r="G61" s="179"/>
      <c r="H61" s="213">
        <v>15</v>
      </c>
      <c r="I61" s="179"/>
      <c r="J61" s="213">
        <v>3</v>
      </c>
      <c r="K61" s="179"/>
      <c r="L61" s="213">
        <v>2</v>
      </c>
      <c r="M61" s="179"/>
      <c r="N61" s="213"/>
      <c r="O61" s="205"/>
    </row>
    <row r="62" spans="1:15" ht="15.75">
      <c r="A62" s="160">
        <v>22</v>
      </c>
      <c r="B62" s="359"/>
      <c r="C62" s="212" t="s">
        <v>345</v>
      </c>
      <c r="D62" s="213">
        <v>5</v>
      </c>
      <c r="E62" s="179"/>
      <c r="F62" s="213">
        <v>213</v>
      </c>
      <c r="G62" s="179"/>
      <c r="H62" s="213">
        <v>28</v>
      </c>
      <c r="I62" s="179"/>
      <c r="J62" s="213">
        <v>4</v>
      </c>
      <c r="K62" s="179"/>
      <c r="L62" s="213">
        <v>7</v>
      </c>
      <c r="M62" s="179"/>
      <c r="N62" s="213"/>
      <c r="O62" s="205"/>
    </row>
    <row r="63" spans="1:15" ht="15.75">
      <c r="A63" s="160">
        <v>23</v>
      </c>
      <c r="B63" s="359"/>
      <c r="C63" s="212" t="s">
        <v>346</v>
      </c>
      <c r="D63" s="213">
        <v>6</v>
      </c>
      <c r="E63" s="179"/>
      <c r="F63" s="213">
        <v>201</v>
      </c>
      <c r="G63" s="179"/>
      <c r="H63" s="213">
        <v>15</v>
      </c>
      <c r="I63" s="179"/>
      <c r="J63" s="213">
        <v>4</v>
      </c>
      <c r="K63" s="179"/>
      <c r="L63" s="213">
        <v>6</v>
      </c>
      <c r="M63" s="179"/>
      <c r="N63" s="213"/>
      <c r="O63" s="205"/>
    </row>
    <row r="64" spans="1:15" ht="15.75">
      <c r="A64" s="160">
        <v>24</v>
      </c>
      <c r="B64" s="359"/>
      <c r="C64" s="212" t="s">
        <v>347</v>
      </c>
      <c r="D64" s="213">
        <v>5</v>
      </c>
      <c r="E64" s="179"/>
      <c r="F64" s="213">
        <v>216</v>
      </c>
      <c r="G64" s="179"/>
      <c r="H64" s="213">
        <v>22</v>
      </c>
      <c r="I64" s="179"/>
      <c r="J64" s="213">
        <v>0</v>
      </c>
      <c r="K64" s="179"/>
      <c r="L64" s="213">
        <v>7</v>
      </c>
      <c r="M64" s="179"/>
      <c r="N64" s="213"/>
      <c r="O64" s="205"/>
    </row>
    <row r="65" spans="1:15" ht="15.75">
      <c r="A65" s="160">
        <v>25</v>
      </c>
      <c r="B65" s="359"/>
      <c r="C65" s="212" t="s">
        <v>348</v>
      </c>
      <c r="D65" s="213">
        <v>7</v>
      </c>
      <c r="E65" s="179"/>
      <c r="F65" s="213">
        <v>210</v>
      </c>
      <c r="G65" s="179"/>
      <c r="H65" s="213">
        <v>17</v>
      </c>
      <c r="I65" s="179"/>
      <c r="J65" s="213">
        <v>5</v>
      </c>
      <c r="K65" s="179"/>
      <c r="L65" s="213">
        <v>6</v>
      </c>
      <c r="M65" s="179"/>
      <c r="N65" s="213"/>
      <c r="O65" s="205"/>
    </row>
    <row r="66" spans="1:15" ht="16.5" thickBot="1">
      <c r="A66" s="160">
        <v>26</v>
      </c>
      <c r="B66" s="360"/>
      <c r="C66" s="215" t="s">
        <v>349</v>
      </c>
      <c r="D66" s="216">
        <v>6</v>
      </c>
      <c r="E66" s="217"/>
      <c r="F66" s="216">
        <v>211</v>
      </c>
      <c r="G66" s="217"/>
      <c r="H66" s="216">
        <v>16</v>
      </c>
      <c r="I66" s="217"/>
      <c r="J66" s="216">
        <v>2</v>
      </c>
      <c r="K66" s="217"/>
      <c r="L66" s="216">
        <v>4</v>
      </c>
      <c r="M66" s="217"/>
      <c r="N66" s="216"/>
      <c r="O66" s="218"/>
    </row>
    <row r="67" spans="1:15" ht="16.5" thickBot="1">
      <c r="A67" s="160">
        <v>27</v>
      </c>
      <c r="B67" s="219" t="s">
        <v>290</v>
      </c>
      <c r="C67" s="220" t="s">
        <v>350</v>
      </c>
      <c r="D67" s="179"/>
      <c r="E67" s="221">
        <v>13</v>
      </c>
      <c r="F67" s="179"/>
      <c r="G67" s="221">
        <v>16</v>
      </c>
      <c r="H67" s="179"/>
      <c r="I67" s="221">
        <v>15</v>
      </c>
      <c r="J67" s="179"/>
      <c r="K67" s="221">
        <v>14</v>
      </c>
      <c r="L67" s="179"/>
      <c r="M67" s="221">
        <v>14</v>
      </c>
      <c r="N67" s="179"/>
      <c r="O67" s="221"/>
    </row>
    <row r="68" spans="1:15" ht="16.5" thickBot="1">
      <c r="A68" s="160">
        <v>28</v>
      </c>
      <c r="B68" s="361" t="s">
        <v>351</v>
      </c>
      <c r="C68" s="236" t="s">
        <v>352</v>
      </c>
      <c r="D68" s="179"/>
      <c r="E68" s="237">
        <v>0</v>
      </c>
      <c r="F68" s="179"/>
      <c r="G68" s="237">
        <v>0</v>
      </c>
      <c r="H68" s="179"/>
      <c r="I68" s="237">
        <v>1</v>
      </c>
      <c r="J68" s="179"/>
      <c r="K68" s="237">
        <v>1</v>
      </c>
      <c r="L68" s="179"/>
      <c r="M68" s="237">
        <v>0</v>
      </c>
      <c r="N68" s="179"/>
      <c r="O68" s="237"/>
    </row>
    <row r="69" spans="1:15" ht="16.5" thickBot="1">
      <c r="A69" s="160">
        <v>29</v>
      </c>
      <c r="B69" s="362"/>
      <c r="C69" s="236" t="s">
        <v>353</v>
      </c>
      <c r="D69" s="179"/>
      <c r="E69" s="237">
        <v>17</v>
      </c>
      <c r="F69" s="179"/>
      <c r="G69" s="237">
        <v>9</v>
      </c>
      <c r="H69" s="179"/>
      <c r="I69" s="237">
        <v>7</v>
      </c>
      <c r="J69" s="179"/>
      <c r="K69" s="237">
        <v>26</v>
      </c>
      <c r="L69" s="179"/>
      <c r="M69" s="237">
        <v>3</v>
      </c>
      <c r="N69" s="179"/>
      <c r="O69" s="237"/>
    </row>
    <row r="70" spans="1:15" ht="15.75">
      <c r="A70" s="224"/>
      <c r="B70" s="225" t="s">
        <v>354</v>
      </c>
      <c r="C70" s="226"/>
      <c r="D70" s="227">
        <f>SUM(D41:D50,D51:D66)</f>
        <v>13958</v>
      </c>
      <c r="E70" s="227">
        <f>SUM(E67,E41:E49,E51:E56)</f>
        <v>10519</v>
      </c>
      <c r="F70" s="227">
        <f>SUM(F41:F50,F51:F66)</f>
        <v>9091</v>
      </c>
      <c r="G70" s="227">
        <f aca="true" t="shared" si="2" ref="G70:O70">SUM(G41:G50,G51:G66,G67)</f>
        <v>9684</v>
      </c>
      <c r="H70" s="227">
        <f t="shared" si="2"/>
        <v>12567</v>
      </c>
      <c r="I70" s="227">
        <f t="shared" si="2"/>
        <v>13399</v>
      </c>
      <c r="J70" s="227">
        <f t="shared" si="2"/>
        <v>12373</v>
      </c>
      <c r="K70" s="227">
        <f t="shared" si="2"/>
        <v>7870</v>
      </c>
      <c r="L70" s="227">
        <f t="shared" si="2"/>
        <v>6194</v>
      </c>
      <c r="M70" s="227">
        <f t="shared" si="2"/>
        <v>6331</v>
      </c>
      <c r="N70" s="227">
        <f>SUM(N51:N66,N50:N50,N41:N46)</f>
        <v>0</v>
      </c>
      <c r="O70" s="227">
        <f t="shared" si="2"/>
        <v>0</v>
      </c>
    </row>
    <row r="71" spans="1:15" ht="15.75">
      <c r="A71" s="224"/>
      <c r="B71" s="232"/>
      <c r="C71" s="233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O71" s="235"/>
    </row>
  </sheetData>
  <sheetProtection/>
  <mergeCells count="14">
    <mergeCell ref="S3:S12"/>
    <mergeCell ref="S13:S16"/>
    <mergeCell ref="S18:S28"/>
    <mergeCell ref="S30:S31"/>
    <mergeCell ref="R30:R31"/>
    <mergeCell ref="R3:R12"/>
    <mergeCell ref="R13:R16"/>
    <mergeCell ref="R18:R28"/>
    <mergeCell ref="B39:O39"/>
    <mergeCell ref="B57:B66"/>
    <mergeCell ref="B68:B69"/>
    <mergeCell ref="B19:B28"/>
    <mergeCell ref="B30:B31"/>
    <mergeCell ref="B1:O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ntcu</dc:creator>
  <cp:keywords/>
  <dc:description/>
  <cp:lastModifiedBy>user</cp:lastModifiedBy>
  <cp:lastPrinted>2018-11-05T03:33:43Z</cp:lastPrinted>
  <dcterms:created xsi:type="dcterms:W3CDTF">2012-01-13T01:32:46Z</dcterms:created>
  <dcterms:modified xsi:type="dcterms:W3CDTF">2018-11-05T08:09:21Z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